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СДО\Тендер\Бугры 912\Окна\окна 19\для Тендера\"/>
    </mc:Choice>
  </mc:AlternateContent>
  <xr:revisionPtr revIDLastSave="0" documentId="13_ncr:1_{C3E992B8-C54C-479A-B71E-CA0CD1E95E28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Форма КП окна, б двери (2)" sheetId="18" r:id="rId1"/>
  </sheets>
  <definedNames>
    <definedName name="_xlnm._FilterDatabase" localSheetId="0" hidden="1">'Форма КП окна, б двери (2)'!$A$18:$M$69</definedName>
    <definedName name="_xlnm.Print_Area" localSheetId="0">'Форма КП окна, б двери (2)'!$A$4:$M$69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3" i="18" l="1"/>
  <c r="K58" i="18"/>
  <c r="G53" i="18"/>
  <c r="G58" i="18"/>
  <c r="H57" i="18"/>
  <c r="G57" i="18"/>
  <c r="I57" i="18" s="1"/>
  <c r="H56" i="18"/>
  <c r="G56" i="18"/>
  <c r="H55" i="18"/>
  <c r="G55" i="18"/>
  <c r="H54" i="18"/>
  <c r="G54" i="18"/>
  <c r="H53" i="18"/>
  <c r="I53" i="18" s="1"/>
  <c r="G52" i="18"/>
  <c r="I52" i="18" s="1"/>
  <c r="H51" i="18"/>
  <c r="G51" i="18"/>
  <c r="I51" i="18" s="1"/>
  <c r="H50" i="18"/>
  <c r="G50" i="18"/>
  <c r="I50" i="18" s="1"/>
  <c r="I55" i="18" l="1"/>
  <c r="L27" i="18" l="1"/>
  <c r="L26" i="18"/>
  <c r="K25" i="18"/>
  <c r="L24" i="18"/>
  <c r="K23" i="18"/>
  <c r="L22" i="18"/>
  <c r="K21" i="18"/>
  <c r="K28" i="18" s="1"/>
  <c r="L20" i="18"/>
  <c r="L28" i="18" s="1"/>
  <c r="L67" i="18"/>
  <c r="L66" i="18"/>
  <c r="K65" i="18"/>
  <c r="L64" i="18"/>
  <c r="K63" i="18"/>
  <c r="L62" i="18"/>
  <c r="K61" i="18"/>
  <c r="L60" i="18"/>
  <c r="L44" i="18"/>
  <c r="L49" i="18"/>
  <c r="L68" i="18" s="1"/>
  <c r="L32" i="18"/>
  <c r="L45" i="18" s="1"/>
  <c r="L43" i="18"/>
  <c r="K42" i="18"/>
  <c r="L41" i="18"/>
  <c r="K40" i="18"/>
  <c r="L39" i="18"/>
  <c r="K38" i="18"/>
  <c r="L37" i="18"/>
  <c r="K36" i="18"/>
  <c r="K35" i="18"/>
  <c r="K34" i="18"/>
  <c r="K33" i="18"/>
  <c r="K45" i="18" s="1"/>
  <c r="K50" i="18" l="1"/>
  <c r="K68" i="18" s="1"/>
  <c r="K69" i="18" s="1"/>
  <c r="K70" i="18" s="1"/>
  <c r="K57" i="18"/>
  <c r="K55" i="18"/>
  <c r="K52" i="18"/>
  <c r="K51" i="18" l="1"/>
</calcChain>
</file>

<file path=xl/sharedStrings.xml><?xml version="1.0" encoding="utf-8"?>
<sst xmlns="http://schemas.openxmlformats.org/spreadsheetml/2006/main" count="197" uniqueCount="116">
  <si>
    <t>Ед.изм</t>
  </si>
  <si>
    <t>м2</t>
  </si>
  <si>
    <t>шт.</t>
  </si>
  <si>
    <t>м.п.</t>
  </si>
  <si>
    <t>Кол-во</t>
  </si>
  <si>
    <t>Наименование видов работ, конструктивных элементов и материалов</t>
  </si>
  <si>
    <t xml:space="preserve">Подоконные отливы из оцинкованной стали  с полимерным покрытием </t>
  </si>
  <si>
    <t xml:space="preserve">Клапан вентиляционный шумопоглощающий </t>
  </si>
  <si>
    <t>Итого по разделу 1.</t>
  </si>
  <si>
    <t>1.1</t>
  </si>
  <si>
    <t>2.1</t>
  </si>
  <si>
    <t>4</t>
  </si>
  <si>
    <t>5</t>
  </si>
  <si>
    <t>6</t>
  </si>
  <si>
    <t>7</t>
  </si>
  <si>
    <t>6.1</t>
  </si>
  <si>
    <t>7.1</t>
  </si>
  <si>
    <t>8</t>
  </si>
  <si>
    <t>9</t>
  </si>
  <si>
    <t>Установка фурнитуры оконных и дверных  балконных блоков ( за проем)</t>
  </si>
  <si>
    <t>Регулировка оконных и дверных  балконных блоков ( за проем)</t>
  </si>
  <si>
    <t>мп</t>
  </si>
  <si>
    <t>Сэндвич-панель толщиной 10мм шириной 250мм</t>
  </si>
  <si>
    <t>6.2</t>
  </si>
  <si>
    <t>6.3</t>
  </si>
  <si>
    <t>6.4</t>
  </si>
  <si>
    <t>1-ый этаж</t>
  </si>
  <si>
    <t>Подвал</t>
  </si>
  <si>
    <t>8.1</t>
  </si>
  <si>
    <t>10</t>
  </si>
  <si>
    <t>11</t>
  </si>
  <si>
    <t>12</t>
  </si>
  <si>
    <t>12.1</t>
  </si>
  <si>
    <t>12.2</t>
  </si>
  <si>
    <t>12.4</t>
  </si>
  <si>
    <t>12.6</t>
  </si>
  <si>
    <t>13</t>
  </si>
  <si>
    <t>13.1</t>
  </si>
  <si>
    <t>14</t>
  </si>
  <si>
    <t>14.1</t>
  </si>
  <si>
    <t>15</t>
  </si>
  <si>
    <t>15.1</t>
  </si>
  <si>
    <t>16</t>
  </si>
  <si>
    <t>17</t>
  </si>
  <si>
    <t>12.5</t>
  </si>
  <si>
    <t xml:space="preserve"> Раздел 1. Окна ниже 0,00 </t>
  </si>
  <si>
    <t xml:space="preserve"> Раздел 2. Окна выше 0,00</t>
  </si>
  <si>
    <t>секция 1</t>
  </si>
  <si>
    <t>секция 2</t>
  </si>
  <si>
    <t>2-17-ый этажи, кровля</t>
  </si>
  <si>
    <t>Монтаж приточных клапанов 2-17 этажи</t>
  </si>
  <si>
    <t>Регулировка оконных и дверных  балконных блоков ( за проем) 2-17 этажи</t>
  </si>
  <si>
    <t>Установка фурнитуры оконных и дверных  балконных блоков ( за проем) -1 этаж</t>
  </si>
  <si>
    <t>Регулировка оконных и дверных  балконных блоков ( за проем) -1 этаж</t>
  </si>
  <si>
    <t>Изготовление,поставка и монтаж оконных блоков из профиля ПВХ с двухкамерным стеклопакетом  СП 4М1-14Ar-4М1-14Ar-И4,(сопротивление теплопередаче не ниже 0,66м2˚С/Вт, звукоизоляция остекления с клапаном в режиме проветривания  не менее 32дБа, коэффициент светопропускания окон и балконных дверей  не ниже 68%. Цвет профиля  - RAL 9010.</t>
  </si>
  <si>
    <t>Поставка и монтаж подоконных отливов из оцинкованной стали окрашенный по RAL 9010</t>
  </si>
  <si>
    <t>Изготовление,поставка и монтаж оконных и балконых дверных  блоков из профиля ПВХ с двухкамерным стеклопакетом  СП 4М1-14Ar-4М1-14Ar-И4,(сопротивление теплопередаче не ниже 0,66м2˚С/Вт, звукоизоляция остекления с клапаном в режиме проветривания  не менее 32дБа, коэффициент светопропускания окон и балконных дверей  не ниже 68%. Цвет профиля  - RAL 9010</t>
  </si>
  <si>
    <r>
      <t>Поставка и монтаж подоконных отливов из оцинкованной стали окрашенный по RAL 9010</t>
    </r>
    <r>
      <rPr>
        <b/>
        <u/>
        <sz val="18"/>
        <color theme="1"/>
        <rFont val="Times New Roman"/>
        <family val="1"/>
        <charset val="204"/>
      </rPr>
      <t>-1 этаж</t>
    </r>
  </si>
  <si>
    <t>Изготовление,поставка и монтаж оконных и балконых дверных  блоков из профиля ПВХ с двухкамерным стеклопакетом  СП 4М1-14Ar-4М1-14Ar-И4,(сопротивление теплопередаче не ниже 0,66м2˚С/Вт, звукоизоляция остекления с клапаном в режиме проветривания  не менее 32дБа, коэффициент светопропускания окон и балконных дверей  не ниже 68%. Цвет профиля  - RAL 9010.</t>
  </si>
  <si>
    <t>Установка фурнитуры оконных и дверных  балконных блоков ( за проем) 2-17 этажи- RAL 9010</t>
  </si>
  <si>
    <t>№ п/п</t>
  </si>
  <si>
    <t>Объём работ и нормативная потребность материалов на объект по производственной норме</t>
  </si>
  <si>
    <t>ОК-7-подвал-(одна створка глухая, втоорая поворотно-откидная), СП 4М1-14Ar-4М1-14Ar-И4- (двухкамерный стеклопакет )</t>
  </si>
  <si>
    <t xml:space="preserve">Устройство «обсады» из сэндвич-панелей толщиной 10мм и шириной 250мм под установку оконных и дверных блоков </t>
  </si>
  <si>
    <t>Устройство «обсады» из сэндвич-панелей толщиной 10мм и шириной 250мм под установку оконных и дверных блоков  -1 этаж</t>
  </si>
  <si>
    <t>ОК-8 - глухое,  СП 4М1-14Ar-4М1-14Ar-И4- (двухкамерный стеклопакет )</t>
  </si>
  <si>
    <t>ОК-2-первый этаж (одна створка поворотная, втоорая поворотно-откидная),  СП 4М1-14Ar-4М1-14Ar-И4- (двухкамерный стеклопакет )</t>
  </si>
  <si>
    <t>ОК-1-первый этаж (одна створка поворотная, втоорая поворотно-откидная),   СП 4М1-14Ar-4М1-14Ar-И4- (двухкамерный стеклопакет )</t>
  </si>
  <si>
    <t>Монтаж приточных клапанов Air BOX без фрезировки -1 этаж</t>
  </si>
  <si>
    <t xml:space="preserve">Клапан вентиляционный шумопоглощающий Air BOX </t>
  </si>
  <si>
    <t>ОК-4-типовые этажи, окно глухое, дверь поворотно-откидная, СП 4М1-14Ar-4М1-14Ar-И4- (двухкамерный стеклопакет )</t>
  </si>
  <si>
    <t>ОК-3-первый этаж (одна створка поворотная, втоорая поворотно-откидная), СП 4М1-14Ar-4М1-14Ar-И4- (двухкамерный стеклопакет )</t>
  </si>
  <si>
    <t>ОК-1-типовой этаж (одна створка поворотная, втоорая поворотно-откидная)СП 4М1-14Ar-4М1-14Ar-И4- (двухкамерный стеклопакет )</t>
  </si>
  <si>
    <t>ОК-2-типовой  этаж (одна створка поворотная, втоорая поворотно-откидная), СП 4М1-14Ar-4М1-14Ar-И4- (двухкамерный стеклопакет )</t>
  </si>
  <si>
    <t>ОК-3-типовой этаж (одна створка поворотная, другая поворотно-откидная), СП 4М1-14Ar-4М1-14Ar-И4- (двухкамерный стеклопакет )</t>
  </si>
  <si>
    <t>ОК-5-типовые этажи, окно глухое , дверь поворотно-откидная, СП 4М1-14Ar-4М1-14Ar-И4- (двухкамерный стеклопакет )</t>
  </si>
  <si>
    <t>Устройство «обсады» из сэндвич-панелей толщиной 10мм и шириной 250мм под установку оконных и дверных блоков  2-17 этажи</t>
  </si>
  <si>
    <t>ИТОГО с НДС 20% :</t>
  </si>
  <si>
    <t>НДС 20%:</t>
  </si>
  <si>
    <t>Общая стоимость материалов, 
руб.</t>
  </si>
  <si>
    <t>Общая стоимость работы, 
руб.</t>
  </si>
  <si>
    <t>Примечания</t>
  </si>
  <si>
    <t>Стоимость за единицу, руб</t>
  </si>
  <si>
    <t>4.1.</t>
  </si>
  <si>
    <t>1</t>
  </si>
  <si>
    <t>9.1.</t>
  </si>
  <si>
    <t xml:space="preserve">1400*1250 </t>
  </si>
  <si>
    <t>Вид работ: Изготовление, поставка и монтаж  оконных , балконных блоков , клапанов и подоконных отливов</t>
  </si>
  <si>
    <t>Высота * ширина,  мм</t>
  </si>
  <si>
    <t xml:space="preserve"> 1550*1250 </t>
  </si>
  <si>
    <t xml:space="preserve"> 1550*1550</t>
  </si>
  <si>
    <t xml:space="preserve"> 1550*1750 </t>
  </si>
  <si>
    <t xml:space="preserve">1550*2200 </t>
  </si>
  <si>
    <t xml:space="preserve">1550*1750 </t>
  </si>
  <si>
    <t xml:space="preserve">1550*450 </t>
  </si>
  <si>
    <t>2300*800</t>
  </si>
  <si>
    <t xml:space="preserve">1550*850 </t>
  </si>
  <si>
    <t>*</t>
  </si>
  <si>
    <t>Сэндвич-панель толщиной 10 мм шириной 250мм</t>
  </si>
  <si>
    <t>Поставка и монтаж подоконных отливов из оцинкованной стали окрашенный по RAL  9010 -  2-17 этажи</t>
  </si>
  <si>
    <t>Итого по разделу 2</t>
  </si>
  <si>
    <t>Итого по разделу 3</t>
  </si>
  <si>
    <t>Раздел 3. Окна 2-17-ый этажи, кровля</t>
  </si>
  <si>
    <t>Наименование  объекта :</t>
  </si>
  <si>
    <t xml:space="preserve"> "Многоэтажные жилые дома"</t>
  </si>
  <si>
    <t>по адресу: Ленинградская область,</t>
  </si>
  <si>
    <t>Всеволожский муниципальный район,Бугровское</t>
  </si>
  <si>
    <t>сельское поселение,поселок Бугры, массив Центральное</t>
  </si>
  <si>
    <t xml:space="preserve">стр.поз. №17, №18, №19, №20, №21, №22, №23 участок №912 </t>
  </si>
  <si>
    <t>Форма подачи КП</t>
  </si>
  <si>
    <t>ОК-10-типовой этаж, дверь балконная  поворотно-откидная, СП 4М1-14Ar-4М1-14Ar-И4- (двухкамерный стеклопакет )</t>
  </si>
  <si>
    <t xml:space="preserve">ОК-11-типовые этажи, окно глухое, дверь поворотно-откидная, СП 4М1-14Ar-4М1-14Ar-И4- (двухкамерный стеклопакет ) </t>
  </si>
  <si>
    <t>2300*910</t>
  </si>
  <si>
    <t xml:space="preserve"> 1550*1550 </t>
  </si>
  <si>
    <t>1550*450</t>
  </si>
  <si>
    <t>корпус №19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</si>
</sst>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8"/>
      <name val="Times New Roman"/>
      <family val="1"/>
      <charset val="204"/>
    </font>
    <font>
      <b/>
      <i/>
      <sz val="18"/>
      <name val="Times New Roman"/>
      <family val="1"/>
      <charset val="204"/>
    </font>
    <font>
      <sz val="18"/>
      <name val="Times New Roman"/>
      <family val="1"/>
      <charset val="204"/>
    </font>
    <font>
      <i/>
      <sz val="18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u/>
      <sz val="18"/>
      <color theme="1"/>
      <name val="Times New Roman"/>
      <family val="1"/>
      <charset val="204"/>
    </font>
    <font>
      <b/>
      <sz val="22"/>
      <name val="Times New Roman"/>
      <family val="1"/>
      <charset val="204"/>
    </font>
    <font>
      <sz val="22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i/>
      <sz val="18"/>
      <color rgb="FFFF0000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264">
    <xf numFmtId="0" fontId="0" fillId="0" borderId="0" xfId="0"/>
    <xf numFmtId="2" fontId="2" fillId="0" borderId="6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NumberFormat="1" applyFont="1" applyFill="1" applyAlignment="1" applyProtection="1">
      <alignment vertical="center"/>
      <protection locked="0"/>
    </xf>
    <xf numFmtId="0" fontId="8" fillId="0" borderId="1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/>
    </xf>
    <xf numFmtId="0" fontId="4" fillId="0" borderId="0" xfId="0" applyFont="1" applyFill="1"/>
    <xf numFmtId="0" fontId="8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2" fontId="2" fillId="0" borderId="2" xfId="0" applyNumberFormat="1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wrapText="1"/>
    </xf>
    <xf numFmtId="0" fontId="7" fillId="0" borderId="0" xfId="0" applyFont="1" applyFill="1"/>
    <xf numFmtId="49" fontId="4" fillId="2" borderId="29" xfId="0" applyNumberFormat="1" applyFont="1" applyFill="1" applyBorder="1" applyAlignment="1">
      <alignment horizontal="center" vertical="center"/>
    </xf>
    <xf numFmtId="49" fontId="4" fillId="2" borderId="41" xfId="0" applyNumberFormat="1" applyFont="1" applyFill="1" applyBorder="1" applyAlignment="1">
      <alignment horizontal="center" vertical="center"/>
    </xf>
    <xf numFmtId="49" fontId="2" fillId="0" borderId="40" xfId="0" applyNumberFormat="1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 wrapText="1"/>
    </xf>
    <xf numFmtId="3" fontId="10" fillId="3" borderId="32" xfId="0" applyNumberFormat="1" applyFont="1" applyFill="1" applyBorder="1" applyAlignment="1">
      <alignment horizontal="center" vertical="center" wrapText="1"/>
    </xf>
    <xf numFmtId="0" fontId="10" fillId="3" borderId="32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49" fontId="4" fillId="4" borderId="31" xfId="0" applyNumberFormat="1" applyFont="1" applyFill="1" applyBorder="1" applyAlignment="1">
      <alignment horizontal="center" vertical="center"/>
    </xf>
    <xf numFmtId="0" fontId="8" fillId="4" borderId="32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49" fontId="4" fillId="0" borderId="41" xfId="0" applyNumberFormat="1" applyFont="1" applyFill="1" applyBorder="1" applyAlignment="1">
      <alignment horizontal="center" vertical="center"/>
    </xf>
    <xf numFmtId="49" fontId="2" fillId="0" borderId="4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4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center" vertical="center"/>
    </xf>
    <xf numFmtId="0" fontId="4" fillId="0" borderId="0" xfId="1" applyFont="1" applyAlignment="1" applyProtection="1">
      <alignment horizontal="center" vertical="center"/>
      <protection locked="0"/>
    </xf>
    <xf numFmtId="0" fontId="2" fillId="0" borderId="0" xfId="1" applyFont="1" applyAlignment="1" applyProtection="1">
      <alignment horizontal="right"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 applyProtection="1">
      <alignment vertical="center"/>
      <protection locked="0"/>
    </xf>
    <xf numFmtId="49" fontId="3" fillId="4" borderId="31" xfId="0" applyNumberFormat="1" applyFont="1" applyFill="1" applyBorder="1" applyAlignment="1">
      <alignment horizontal="center" vertical="center"/>
    </xf>
    <xf numFmtId="0" fontId="4" fillId="0" borderId="0" xfId="0" applyFont="1"/>
    <xf numFmtId="0" fontId="11" fillId="0" borderId="0" xfId="1" applyFont="1" applyAlignment="1">
      <alignment vertical="center"/>
    </xf>
    <xf numFmtId="0" fontId="12" fillId="0" borderId="0" xfId="1" applyFont="1" applyAlignment="1" applyProtection="1">
      <alignment horizontal="center" vertical="center"/>
      <protection locked="0"/>
    </xf>
    <xf numFmtId="0" fontId="12" fillId="0" borderId="0" xfId="1" applyFont="1" applyAlignment="1" applyProtection="1">
      <alignment vertical="center"/>
      <protection locked="0"/>
    </xf>
    <xf numFmtId="0" fontId="12" fillId="0" borderId="0" xfId="0" applyFont="1" applyFill="1" applyAlignment="1" applyProtection="1">
      <alignment horizontal="center" vertical="center"/>
      <protection locked="0"/>
    </xf>
    <xf numFmtId="2" fontId="2" fillId="0" borderId="51" xfId="0" applyNumberFormat="1" applyFont="1" applyFill="1" applyBorder="1" applyAlignment="1">
      <alignment horizontal="center" vertical="center"/>
    </xf>
    <xf numFmtId="3" fontId="2" fillId="0" borderId="28" xfId="0" applyNumberFormat="1" applyFont="1" applyFill="1" applyBorder="1" applyAlignment="1">
      <alignment horizontal="center" vertical="center"/>
    </xf>
    <xf numFmtId="2" fontId="2" fillId="0" borderId="41" xfId="0" applyNumberFormat="1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center" wrapText="1"/>
    </xf>
    <xf numFmtId="0" fontId="8" fillId="0" borderId="41" xfId="0" applyFont="1" applyFill="1" applyBorder="1" applyAlignment="1">
      <alignment horizontal="center" vertical="center" wrapText="1"/>
    </xf>
    <xf numFmtId="2" fontId="8" fillId="0" borderId="39" xfId="0" applyNumberFormat="1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3" fontId="8" fillId="0" borderId="39" xfId="0" applyNumberFormat="1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4" fontId="2" fillId="0" borderId="39" xfId="0" applyNumberFormat="1" applyFont="1" applyFill="1" applyBorder="1" applyAlignment="1">
      <alignment horizontal="center" vertical="center" wrapText="1"/>
    </xf>
    <xf numFmtId="3" fontId="2" fillId="0" borderId="39" xfId="0" applyNumberFormat="1" applyFont="1" applyFill="1" applyBorder="1" applyAlignment="1">
      <alignment horizontal="center" vertical="center" wrapText="1"/>
    </xf>
    <xf numFmtId="4" fontId="5" fillId="0" borderId="39" xfId="0" applyNumberFormat="1" applyFont="1" applyFill="1" applyBorder="1" applyAlignment="1">
      <alignment horizontal="center" vertical="center" wrapText="1"/>
    </xf>
    <xf numFmtId="2" fontId="2" fillId="0" borderId="53" xfId="0" applyNumberFormat="1" applyFont="1" applyFill="1" applyBorder="1" applyAlignment="1">
      <alignment horizontal="center" vertical="center"/>
    </xf>
    <xf numFmtId="2" fontId="2" fillId="0" borderId="54" xfId="0" applyNumberFormat="1" applyFont="1" applyFill="1" applyBorder="1" applyAlignment="1">
      <alignment horizontal="center" vertical="center"/>
    </xf>
    <xf numFmtId="0" fontId="8" fillId="0" borderId="54" xfId="0" applyFont="1" applyFill="1" applyBorder="1" applyAlignment="1">
      <alignment horizontal="center" vertical="center" wrapText="1"/>
    </xf>
    <xf numFmtId="0" fontId="6" fillId="0" borderId="54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49" fontId="11" fillId="0" borderId="0" xfId="0" applyNumberFormat="1" applyFont="1" applyFill="1" applyAlignment="1" applyProtection="1">
      <alignment horizontal="center" vertical="center" wrapText="1"/>
    </xf>
    <xf numFmtId="0" fontId="2" fillId="4" borderId="42" xfId="0" applyFont="1" applyFill="1" applyBorder="1" applyAlignment="1">
      <alignment horizontal="center" vertical="center"/>
    </xf>
    <xf numFmtId="2" fontId="3" fillId="4" borderId="10" xfId="0" applyNumberFormat="1" applyFont="1" applyFill="1" applyBorder="1" applyAlignment="1">
      <alignment horizontal="center" vertical="center"/>
    </xf>
    <xf numFmtId="1" fontId="3" fillId="4" borderId="1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2" fontId="3" fillId="4" borderId="11" xfId="0" applyNumberFormat="1" applyFont="1" applyFill="1" applyBorder="1" applyAlignment="1">
      <alignment horizontal="center" vertical="center"/>
    </xf>
    <xf numFmtId="2" fontId="3" fillId="0" borderId="48" xfId="0" applyNumberFormat="1" applyFont="1" applyFill="1" applyBorder="1" applyAlignment="1">
      <alignment horizontal="center" vertical="center"/>
    </xf>
    <xf numFmtId="4" fontId="2" fillId="0" borderId="39" xfId="0" applyNumberFormat="1" applyFont="1" applyFill="1" applyBorder="1" applyAlignment="1">
      <alignment horizontal="center" vertical="center"/>
    </xf>
    <xf numFmtId="2" fontId="9" fillId="2" borderId="39" xfId="0" applyNumberFormat="1" applyFont="1" applyFill="1" applyBorder="1" applyAlignment="1">
      <alignment horizontal="center" vertical="center" wrapText="1"/>
    </xf>
    <xf numFmtId="0" fontId="8" fillId="0" borderId="39" xfId="0" applyFont="1" applyFill="1" applyBorder="1" applyAlignment="1">
      <alignment horizontal="center" vertical="center" wrapText="1"/>
    </xf>
    <xf numFmtId="0" fontId="13" fillId="0" borderId="39" xfId="0" applyFont="1" applyFill="1" applyBorder="1" applyAlignment="1">
      <alignment horizontal="center" vertical="center" wrapText="1"/>
    </xf>
    <xf numFmtId="4" fontId="4" fillId="2" borderId="48" xfId="0" applyNumberFormat="1" applyFont="1" applyFill="1" applyBorder="1" applyAlignment="1">
      <alignment horizontal="center" vertical="center"/>
    </xf>
    <xf numFmtId="4" fontId="4" fillId="2" borderId="39" xfId="0" applyNumberFormat="1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 wrapText="1"/>
    </xf>
    <xf numFmtId="4" fontId="10" fillId="3" borderId="33" xfId="0" applyNumberFormat="1" applyFont="1" applyFill="1" applyBorder="1" applyAlignment="1">
      <alignment horizontal="center" vertical="center" wrapText="1"/>
    </xf>
    <xf numFmtId="0" fontId="6" fillId="2" borderId="5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2" fontId="2" fillId="0" borderId="49" xfId="0" applyNumberFormat="1" applyFont="1" applyFill="1" applyBorder="1" applyAlignment="1">
      <alignment horizontal="center" vertical="center" wrapText="1"/>
    </xf>
    <xf numFmtId="2" fontId="2" fillId="0" borderId="59" xfId="0" applyNumberFormat="1" applyFont="1" applyFill="1" applyBorder="1" applyAlignment="1">
      <alignment horizontal="center" vertical="center"/>
    </xf>
    <xf numFmtId="2" fontId="2" fillId="0" borderId="60" xfId="0" applyNumberFormat="1" applyFont="1" applyFill="1" applyBorder="1" applyAlignment="1">
      <alignment horizontal="center" vertical="center"/>
    </xf>
    <xf numFmtId="0" fontId="8" fillId="0" borderId="60" xfId="0" applyFont="1" applyFill="1" applyBorder="1" applyAlignment="1">
      <alignment horizontal="center" vertical="center" wrapText="1"/>
    </xf>
    <xf numFmtId="0" fontId="6" fillId="0" borderId="60" xfId="0" applyFont="1" applyFill="1" applyBorder="1" applyAlignment="1">
      <alignment horizontal="center" vertical="center" wrapText="1"/>
    </xf>
    <xf numFmtId="0" fontId="2" fillId="0" borderId="60" xfId="0" applyFont="1" applyFill="1" applyBorder="1" applyAlignment="1">
      <alignment horizontal="center" vertical="center" wrapText="1"/>
    </xf>
    <xf numFmtId="2" fontId="9" fillId="2" borderId="2" xfId="0" applyNumberFormat="1" applyFont="1" applyFill="1" applyBorder="1" applyAlignment="1">
      <alignment horizontal="center" vertical="center" wrapText="1"/>
    </xf>
    <xf numFmtId="1" fontId="8" fillId="2" borderId="2" xfId="0" applyNumberFormat="1" applyFont="1" applyFill="1" applyBorder="1" applyAlignment="1">
      <alignment horizontal="center" vertical="center" wrapText="1"/>
    </xf>
    <xf numFmtId="2" fontId="5" fillId="4" borderId="10" xfId="0" applyNumberFormat="1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4" fillId="2" borderId="39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2" fontId="4" fillId="0" borderId="21" xfId="0" applyNumberFormat="1" applyFont="1" applyFill="1" applyBorder="1" applyAlignment="1">
      <alignment horizontal="center" vertical="center"/>
    </xf>
    <xf numFmtId="2" fontId="2" fillId="0" borderId="48" xfId="0" applyNumberFormat="1" applyFont="1" applyFill="1" applyBorder="1" applyAlignment="1">
      <alignment horizontal="center" vertical="center"/>
    </xf>
    <xf numFmtId="2" fontId="4" fillId="0" borderId="15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49" fontId="2" fillId="0" borderId="4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4" fillId="0" borderId="41" xfId="0" applyNumberFormat="1" applyFont="1" applyBorder="1" applyAlignment="1">
      <alignment horizontal="center" vertical="center"/>
    </xf>
    <xf numFmtId="0" fontId="5" fillId="0" borderId="0" xfId="0" applyFont="1"/>
    <xf numFmtId="3" fontId="8" fillId="0" borderId="1" xfId="0" applyNumberFormat="1" applyFont="1" applyBorder="1" applyAlignment="1">
      <alignment horizontal="center" vertical="center" wrapText="1"/>
    </xf>
    <xf numFmtId="49" fontId="2" fillId="0" borderId="40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2" fillId="0" borderId="0" xfId="0" applyFont="1"/>
    <xf numFmtId="0" fontId="13" fillId="0" borderId="39" xfId="0" applyFont="1" applyBorder="1" applyAlignment="1">
      <alignment horizontal="center" vertical="center"/>
    </xf>
    <xf numFmtId="49" fontId="4" fillId="5" borderId="40" xfId="0" applyNumberFormat="1" applyFont="1" applyFill="1" applyBorder="1" applyAlignment="1">
      <alignment horizontal="center" vertical="center"/>
    </xf>
    <xf numFmtId="0" fontId="9" fillId="5" borderId="55" xfId="0" applyFont="1" applyFill="1" applyBorder="1" applyAlignment="1">
      <alignment horizontal="center" vertical="center" wrapText="1"/>
    </xf>
    <xf numFmtId="0" fontId="9" fillId="5" borderId="61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5" borderId="5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2" fontId="4" fillId="5" borderId="26" xfId="0" applyNumberFormat="1" applyFont="1" applyFill="1" applyBorder="1" applyAlignment="1">
      <alignment horizontal="center" vertical="center" wrapText="1"/>
    </xf>
    <xf numFmtId="0" fontId="9" fillId="4" borderId="32" xfId="0" applyFont="1" applyFill="1" applyBorder="1" applyAlignment="1">
      <alignment horizontal="center" vertical="center" wrapText="1"/>
    </xf>
    <xf numFmtId="2" fontId="9" fillId="4" borderId="32" xfId="0" applyNumberFormat="1" applyFont="1" applyFill="1" applyBorder="1" applyAlignment="1">
      <alignment horizontal="center" vertical="center" wrapText="1"/>
    </xf>
    <xf numFmtId="2" fontId="9" fillId="4" borderId="33" xfId="0" applyNumberFormat="1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0" fontId="8" fillId="5" borderId="26" xfId="0" applyFont="1" applyFill="1" applyBorder="1" applyAlignment="1">
      <alignment horizontal="center" vertical="center" wrapText="1"/>
    </xf>
    <xf numFmtId="49" fontId="3" fillId="4" borderId="32" xfId="0" applyNumberFormat="1" applyFont="1" applyFill="1" applyBorder="1" applyAlignment="1">
      <alignment horizontal="center" vertical="center"/>
    </xf>
    <xf numFmtId="49" fontId="3" fillId="4" borderId="33" xfId="0" applyNumberFormat="1" applyFont="1" applyFill="1" applyBorder="1" applyAlignment="1">
      <alignment horizontal="center" vertical="center"/>
    </xf>
    <xf numFmtId="49" fontId="2" fillId="5" borderId="40" xfId="0" applyNumberFormat="1" applyFont="1" applyFill="1" applyBorder="1" applyAlignment="1">
      <alignment horizontal="center" vertical="center"/>
    </xf>
    <xf numFmtId="0" fontId="7" fillId="5" borderId="52" xfId="0" applyFont="1" applyFill="1" applyBorder="1" applyAlignment="1">
      <alignment horizontal="center" vertical="center"/>
    </xf>
    <xf numFmtId="2" fontId="8" fillId="5" borderId="8" xfId="0" applyNumberFormat="1" applyFont="1" applyFill="1" applyBorder="1" applyAlignment="1">
      <alignment horizontal="center" vertical="center" wrapText="1"/>
    </xf>
    <xf numFmtId="2" fontId="8" fillId="5" borderId="16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2" fontId="2" fillId="5" borderId="16" xfId="0" applyNumberFormat="1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49" fontId="4" fillId="0" borderId="4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 wrapText="1"/>
    </xf>
    <xf numFmtId="2" fontId="11" fillId="0" borderId="0" xfId="1" applyNumberFormat="1" applyFont="1" applyAlignment="1" applyProtection="1">
      <alignment vertical="center"/>
      <protection locked="0"/>
    </xf>
    <xf numFmtId="0" fontId="15" fillId="0" borderId="0" xfId="1" applyFont="1" applyAlignment="1">
      <alignment vertical="center" wrapText="1"/>
    </xf>
    <xf numFmtId="49" fontId="11" fillId="0" borderId="0" xfId="0" applyNumberFormat="1" applyFont="1" applyFill="1" applyAlignment="1">
      <alignment vertical="center" wrapText="1"/>
    </xf>
    <xf numFmtId="0" fontId="17" fillId="0" borderId="0" xfId="0" applyFont="1" applyAlignment="1">
      <alignment vertical="center"/>
    </xf>
    <xf numFmtId="0" fontId="17" fillId="2" borderId="0" xfId="0" applyFont="1" applyFill="1" applyAlignment="1">
      <alignment vertical="center"/>
    </xf>
    <xf numFmtId="4" fontId="17" fillId="2" borderId="0" xfId="0" applyNumberFormat="1" applyFont="1" applyFill="1" applyAlignment="1">
      <alignment vertical="center"/>
    </xf>
    <xf numFmtId="0" fontId="19" fillId="2" borderId="0" xfId="0" applyFont="1" applyFill="1" applyAlignment="1" applyProtection="1">
      <alignment horizontal="right" vertical="center"/>
      <protection locked="0"/>
    </xf>
    <xf numFmtId="9" fontId="11" fillId="0" borderId="0" xfId="2" applyFont="1" applyFill="1" applyAlignment="1">
      <alignment vertical="center" wrapText="1"/>
    </xf>
    <xf numFmtId="0" fontId="20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9" fillId="0" borderId="0" xfId="0" applyFont="1"/>
    <xf numFmtId="0" fontId="6" fillId="0" borderId="0" xfId="0" applyFont="1" applyAlignment="1">
      <alignment horizontal="left" vertical="center"/>
    </xf>
    <xf numFmtId="4" fontId="18" fillId="2" borderId="0" xfId="0" applyNumberFormat="1" applyFont="1" applyFill="1" applyAlignment="1" applyProtection="1">
      <alignment horizontal="right" vertical="center"/>
      <protection locked="0"/>
    </xf>
    <xf numFmtId="0" fontId="19" fillId="2" borderId="0" xfId="0" applyFont="1" applyFill="1" applyAlignment="1" applyProtection="1">
      <alignment horizontal="right" vertical="center"/>
      <protection locked="0"/>
    </xf>
    <xf numFmtId="0" fontId="10" fillId="3" borderId="43" xfId="0" applyFont="1" applyFill="1" applyBorder="1" applyAlignment="1">
      <alignment horizontal="center" vertical="center" wrapText="1"/>
    </xf>
    <xf numFmtId="0" fontId="10" fillId="3" borderId="45" xfId="0" applyFont="1" applyFill="1" applyBorder="1" applyAlignment="1">
      <alignment horizontal="center" vertical="center" wrapText="1"/>
    </xf>
    <xf numFmtId="2" fontId="2" fillId="5" borderId="17" xfId="0" applyNumberFormat="1" applyFont="1" applyFill="1" applyBorder="1" applyAlignment="1">
      <alignment horizontal="right" vertical="center" wrapText="1"/>
    </xf>
    <xf numFmtId="2" fontId="2" fillId="5" borderId="18" xfId="0" applyNumberFormat="1" applyFont="1" applyFill="1" applyBorder="1" applyAlignment="1">
      <alignment horizontal="right" vertical="center" wrapText="1"/>
    </xf>
    <xf numFmtId="0" fontId="8" fillId="4" borderId="46" xfId="0" applyFont="1" applyFill="1" applyBorder="1" applyAlignment="1">
      <alignment horizontal="center" vertical="center" wrapText="1"/>
    </xf>
    <xf numFmtId="0" fontId="8" fillId="4" borderId="44" xfId="0" applyFont="1" applyFill="1" applyBorder="1" applyAlignment="1">
      <alignment horizontal="center" vertical="center" wrapText="1"/>
    </xf>
    <xf numFmtId="0" fontId="8" fillId="4" borderId="47" xfId="0" applyFont="1" applyFill="1" applyBorder="1" applyAlignment="1">
      <alignment horizontal="center" vertical="center" wrapText="1"/>
    </xf>
    <xf numFmtId="2" fontId="10" fillId="3" borderId="43" xfId="0" applyNumberFormat="1" applyFont="1" applyFill="1" applyBorder="1" applyAlignment="1">
      <alignment horizontal="center" vertical="center" wrapText="1"/>
    </xf>
    <xf numFmtId="49" fontId="4" fillId="0" borderId="40" xfId="0" applyNumberFormat="1" applyFont="1" applyFill="1" applyBorder="1" applyAlignment="1">
      <alignment horizontal="center" vertical="center"/>
    </xf>
    <xf numFmtId="49" fontId="4" fillId="0" borderId="29" xfId="0" applyNumberFormat="1" applyFont="1" applyFill="1" applyBorder="1" applyAlignment="1">
      <alignment horizontal="center" vertical="center"/>
    </xf>
    <xf numFmtId="2" fontId="4" fillId="0" borderId="13" xfId="0" applyNumberFormat="1" applyFont="1" applyFill="1" applyBorder="1" applyAlignment="1">
      <alignment horizontal="left" vertical="center" wrapText="1"/>
    </xf>
    <xf numFmtId="2" fontId="4" fillId="0" borderId="14" xfId="0" applyNumberFormat="1" applyFont="1" applyFill="1" applyBorder="1" applyAlignment="1">
      <alignment horizontal="left" vertical="center" wrapText="1"/>
    </xf>
    <xf numFmtId="2" fontId="4" fillId="0" borderId="15" xfId="0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49" fontId="4" fillId="0" borderId="4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2" fontId="4" fillId="2" borderId="17" xfId="0" applyNumberFormat="1" applyFont="1" applyFill="1" applyBorder="1" applyAlignment="1">
      <alignment horizontal="left" vertical="center" wrapText="1"/>
    </xf>
    <xf numFmtId="2" fontId="4" fillId="2" borderId="18" xfId="0" applyNumberFormat="1" applyFont="1" applyFill="1" applyBorder="1" applyAlignment="1">
      <alignment horizontal="left" vertical="center" wrapText="1"/>
    </xf>
    <xf numFmtId="2" fontId="4" fillId="2" borderId="3" xfId="0" applyNumberFormat="1" applyFont="1" applyFill="1" applyBorder="1" applyAlignment="1">
      <alignment horizontal="left" vertical="center" wrapText="1"/>
    </xf>
    <xf numFmtId="2" fontId="4" fillId="2" borderId="19" xfId="0" applyNumberFormat="1" applyFont="1" applyFill="1" applyBorder="1" applyAlignment="1">
      <alignment horizontal="left" vertical="center" wrapText="1"/>
    </xf>
    <xf numFmtId="2" fontId="4" fillId="2" borderId="20" xfId="0" applyNumberFormat="1" applyFont="1" applyFill="1" applyBorder="1" applyAlignment="1">
      <alignment horizontal="left" vertical="center" wrapText="1"/>
    </xf>
    <xf numFmtId="2" fontId="4" fillId="2" borderId="21" xfId="0" applyNumberFormat="1" applyFont="1" applyFill="1" applyBorder="1" applyAlignment="1">
      <alignment horizontal="left" vertical="center" wrapText="1"/>
    </xf>
    <xf numFmtId="2" fontId="2" fillId="0" borderId="56" xfId="0" applyNumberFormat="1" applyFont="1" applyFill="1" applyBorder="1" applyAlignment="1">
      <alignment horizontal="center" vertical="center" wrapText="1"/>
    </xf>
    <xf numFmtId="2" fontId="2" fillId="0" borderId="57" xfId="0" applyNumberFormat="1" applyFont="1" applyFill="1" applyBorder="1" applyAlignment="1">
      <alignment horizontal="center" vertical="center" wrapText="1"/>
    </xf>
    <xf numFmtId="2" fontId="2" fillId="0" borderId="58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Alignment="1" applyProtection="1">
      <alignment horizontal="center" vertical="center" wrapText="1"/>
    </xf>
    <xf numFmtId="0" fontId="19" fillId="0" borderId="0" xfId="0" applyFont="1" applyAlignment="1" applyProtection="1">
      <alignment horizontal="right" vertical="center"/>
      <protection locked="0"/>
    </xf>
    <xf numFmtId="0" fontId="8" fillId="0" borderId="0" xfId="0" applyFont="1" applyAlignment="1">
      <alignment horizontal="center"/>
    </xf>
    <xf numFmtId="0" fontId="8" fillId="4" borderId="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49" fontId="2" fillId="0" borderId="4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2" fontId="2" fillId="0" borderId="35" xfId="0" applyNumberFormat="1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 wrapText="1"/>
    </xf>
    <xf numFmtId="2" fontId="2" fillId="0" borderId="25" xfId="0" applyNumberFormat="1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 wrapText="1"/>
    </xf>
    <xf numFmtId="2" fontId="2" fillId="0" borderId="23" xfId="0" applyNumberFormat="1" applyFont="1" applyFill="1" applyBorder="1" applyAlignment="1">
      <alignment horizontal="center" vertical="center" wrapText="1"/>
    </xf>
    <xf numFmtId="2" fontId="2" fillId="0" borderId="30" xfId="0" applyNumberFormat="1" applyFont="1" applyFill="1" applyBorder="1" applyAlignment="1">
      <alignment horizontal="center" vertical="center" wrapText="1"/>
    </xf>
    <xf numFmtId="2" fontId="2" fillId="0" borderId="24" xfId="0" applyNumberFormat="1" applyFont="1" applyFill="1" applyBorder="1" applyAlignment="1">
      <alignment horizontal="center" vertical="center" wrapText="1"/>
    </xf>
    <xf numFmtId="2" fontId="2" fillId="0" borderId="50" xfId="0" applyNumberFormat="1" applyFont="1" applyFill="1" applyBorder="1" applyAlignment="1">
      <alignment horizontal="center" vertical="center" wrapText="1"/>
    </xf>
    <xf numFmtId="2" fontId="2" fillId="0" borderId="36" xfId="0" applyNumberFormat="1" applyFont="1" applyFill="1" applyBorder="1" applyAlignment="1">
      <alignment horizontal="center" vertical="center" wrapText="1"/>
    </xf>
    <xf numFmtId="2" fontId="2" fillId="0" borderId="22" xfId="0" applyNumberFormat="1" applyFont="1" applyFill="1" applyBorder="1" applyAlignment="1">
      <alignment horizontal="center" vertical="center" wrapText="1"/>
    </xf>
    <xf numFmtId="2" fontId="2" fillId="0" borderId="10" xfId="0" applyNumberFormat="1" applyFont="1" applyFill="1" applyBorder="1" applyAlignment="1">
      <alignment horizontal="center" vertical="center" wrapText="1"/>
    </xf>
    <xf numFmtId="0" fontId="2" fillId="0" borderId="37" xfId="1" applyFont="1" applyFill="1" applyBorder="1" applyAlignment="1" applyProtection="1">
      <alignment horizontal="center" vertical="center" wrapText="1"/>
      <protection locked="0"/>
    </xf>
    <xf numFmtId="0" fontId="2" fillId="0" borderId="27" xfId="1" applyFont="1" applyFill="1" applyBorder="1" applyAlignment="1" applyProtection="1">
      <alignment horizontal="center" vertical="center" wrapText="1"/>
      <protection locked="0"/>
    </xf>
    <xf numFmtId="0" fontId="2" fillId="0" borderId="11" xfId="1" applyFont="1" applyFill="1" applyBorder="1" applyAlignment="1" applyProtection="1">
      <alignment horizontal="center" vertical="center" wrapText="1"/>
      <protection locked="0"/>
    </xf>
    <xf numFmtId="0" fontId="8" fillId="0" borderId="16" xfId="0" applyFont="1" applyFill="1" applyBorder="1" applyAlignment="1">
      <alignment horizontal="left" vertical="center" wrapText="1"/>
    </xf>
    <xf numFmtId="49" fontId="2" fillId="4" borderId="43" xfId="0" applyNumberFormat="1" applyFont="1" applyFill="1" applyBorder="1" applyAlignment="1">
      <alignment horizontal="center" vertical="center"/>
    </xf>
    <xf numFmtId="49" fontId="2" fillId="4" borderId="44" xfId="0" applyNumberFormat="1" applyFont="1" applyFill="1" applyBorder="1" applyAlignment="1">
      <alignment horizontal="center" vertical="center"/>
    </xf>
    <xf numFmtId="49" fontId="2" fillId="4" borderId="45" xfId="0" applyNumberFormat="1" applyFont="1" applyFill="1" applyBorder="1" applyAlignment="1">
      <alignment horizontal="center" vertical="center"/>
    </xf>
    <xf numFmtId="49" fontId="2" fillId="0" borderId="29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2" fontId="4" fillId="2" borderId="13" xfId="0" applyNumberFormat="1" applyFont="1" applyFill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2" fillId="3" borderId="46" xfId="0" applyNumberFormat="1" applyFont="1" applyFill="1" applyBorder="1" applyAlignment="1">
      <alignment horizontal="right" vertical="center"/>
    </xf>
    <xf numFmtId="49" fontId="2" fillId="3" borderId="44" xfId="0" applyNumberFormat="1" applyFont="1" applyFill="1" applyBorder="1" applyAlignment="1">
      <alignment horizontal="right" vertical="center"/>
    </xf>
    <xf numFmtId="49" fontId="2" fillId="3" borderId="45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2" fontId="9" fillId="0" borderId="16" xfId="0" applyNumberFormat="1" applyFont="1" applyBorder="1" applyAlignment="1">
      <alignment horizontal="center" vertical="center" wrapText="1"/>
    </xf>
    <xf numFmtId="2" fontId="9" fillId="0" borderId="2" xfId="0" applyNumberFormat="1" applyFont="1" applyBorder="1" applyAlignment="1">
      <alignment horizontal="center" vertical="center" wrapText="1"/>
    </xf>
    <xf numFmtId="2" fontId="4" fillId="0" borderId="16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2" fontId="4" fillId="2" borderId="19" xfId="0" applyNumberFormat="1" applyFont="1" applyFill="1" applyBorder="1" applyAlignment="1">
      <alignment horizontal="center" vertical="center" wrapText="1"/>
    </xf>
    <xf numFmtId="2" fontId="4" fillId="2" borderId="17" xfId="0" applyNumberFormat="1" applyFont="1" applyFill="1" applyBorder="1" applyAlignment="1">
      <alignment horizontal="center" vertical="center" wrapText="1"/>
    </xf>
    <xf numFmtId="2" fontId="4" fillId="2" borderId="18" xfId="0" applyNumberFormat="1" applyFont="1" applyFill="1" applyBorder="1" applyAlignment="1">
      <alignment horizontal="center" vertical="center" wrapText="1"/>
    </xf>
    <xf numFmtId="2" fontId="4" fillId="2" borderId="3" xfId="0" applyNumberFormat="1" applyFont="1" applyFill="1" applyBorder="1" applyAlignment="1">
      <alignment horizontal="center" vertical="center" wrapText="1"/>
    </xf>
    <xf numFmtId="2" fontId="4" fillId="2" borderId="20" xfId="0" applyNumberFormat="1" applyFont="1" applyFill="1" applyBorder="1" applyAlignment="1">
      <alignment horizontal="center" vertical="center" wrapText="1"/>
    </xf>
    <xf numFmtId="2" fontId="4" fillId="2" borderId="21" xfId="0" applyNumberFormat="1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vertical="center"/>
    </xf>
    <xf numFmtId="2" fontId="4" fillId="2" borderId="1" xfId="0" applyNumberFormat="1" applyFont="1" applyFill="1" applyBorder="1" applyAlignment="1">
      <alignment vertical="center"/>
    </xf>
    <xf numFmtId="1" fontId="4" fillId="0" borderId="16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3E178-479A-481D-A33B-60A813F23452}">
  <sheetPr>
    <tabColor rgb="FFFF0000"/>
    <pageSetUpPr fitToPage="1"/>
  </sheetPr>
  <dimension ref="A1:M133"/>
  <sheetViews>
    <sheetView tabSelected="1" showWhiteSpace="0" topLeftCell="A51" zoomScale="60" zoomScaleNormal="60" zoomScaleSheetLayoutView="40" zoomScalePageLayoutView="57" workbookViewId="0">
      <selection activeCell="A13" sqref="A13"/>
    </sheetView>
  </sheetViews>
  <sheetFormatPr defaultRowHeight="17.25" customHeight="1" x14ac:dyDescent="0.35"/>
  <cols>
    <col min="1" max="1" width="8.28515625" style="7" customWidth="1"/>
    <col min="2" max="2" width="64.7109375" style="21" customWidth="1"/>
    <col min="3" max="3" width="26.42578125" style="7" customWidth="1"/>
    <col min="4" max="4" width="36.140625" style="7" customWidth="1"/>
    <col min="5" max="5" width="13.7109375" style="7" customWidth="1"/>
    <col min="6" max="6" width="19.42578125" style="7" customWidth="1"/>
    <col min="7" max="8" width="19.7109375" style="7" customWidth="1"/>
    <col min="9" max="9" width="25.85546875" style="93" customWidth="1"/>
    <col min="10" max="12" width="23.7109375" style="93" customWidth="1"/>
    <col min="13" max="13" width="29.28515625" style="7" customWidth="1"/>
    <col min="14" max="16384" width="9.140625" style="7"/>
  </cols>
  <sheetData>
    <row r="1" spans="1:13" ht="24.95" customHeight="1" x14ac:dyDescent="0.35">
      <c r="A1" s="168" t="s">
        <v>103</v>
      </c>
      <c r="B1" s="168"/>
      <c r="C1" s="168"/>
      <c r="D1" s="157"/>
      <c r="E1" s="158"/>
      <c r="F1" s="169"/>
      <c r="G1" s="169"/>
      <c r="H1" s="44"/>
      <c r="I1" s="43"/>
      <c r="J1" s="43"/>
      <c r="K1" s="43"/>
      <c r="L1" s="43"/>
      <c r="M1" s="45"/>
    </row>
    <row r="2" spans="1:13" ht="24.95" customHeight="1" x14ac:dyDescent="0.35">
      <c r="A2" s="162" t="s">
        <v>104</v>
      </c>
      <c r="B2" s="163"/>
      <c r="C2" s="46"/>
      <c r="D2" s="157"/>
      <c r="E2" s="158"/>
      <c r="F2" s="159"/>
      <c r="G2" s="159"/>
      <c r="H2" s="154"/>
      <c r="I2" s="51"/>
      <c r="J2" s="51"/>
      <c r="K2" s="51"/>
      <c r="L2" s="51"/>
      <c r="M2" s="52"/>
    </row>
    <row r="3" spans="1:13" ht="24.95" customHeight="1" x14ac:dyDescent="0.35">
      <c r="A3" s="162" t="s">
        <v>105</v>
      </c>
      <c r="B3" s="164"/>
      <c r="C3" s="165"/>
      <c r="D3" s="157"/>
      <c r="E3" s="170"/>
      <c r="F3" s="170"/>
      <c r="G3" s="170"/>
      <c r="H3" s="52"/>
      <c r="I3" s="51"/>
      <c r="J3" s="51"/>
      <c r="K3" s="51"/>
      <c r="L3" s="51"/>
      <c r="M3" s="52"/>
    </row>
    <row r="4" spans="1:13" s="2" customFormat="1" ht="54" customHeight="1" x14ac:dyDescent="0.2">
      <c r="A4" s="166" t="s">
        <v>106</v>
      </c>
      <c r="B4" s="164"/>
      <c r="C4" s="165"/>
      <c r="D4" s="157"/>
      <c r="E4" s="158"/>
      <c r="F4" s="170"/>
      <c r="G4" s="170"/>
      <c r="H4" s="50"/>
      <c r="I4" s="50"/>
      <c r="J4" s="50"/>
      <c r="K4" s="50"/>
      <c r="L4" s="50"/>
      <c r="M4" s="50"/>
    </row>
    <row r="5" spans="1:13" s="46" customFormat="1" ht="55.5" customHeight="1" x14ac:dyDescent="0.2">
      <c r="A5" s="168" t="s">
        <v>107</v>
      </c>
      <c r="B5" s="168"/>
      <c r="C5" s="168"/>
      <c r="D5" s="157"/>
      <c r="E5" s="158"/>
      <c r="F5" s="159"/>
      <c r="G5" s="159"/>
      <c r="H5" s="155"/>
      <c r="I5" s="155"/>
      <c r="J5" s="155"/>
      <c r="K5" s="155"/>
      <c r="L5" s="155"/>
      <c r="M5" s="155"/>
    </row>
    <row r="6" spans="1:13" s="2" customFormat="1" ht="27.75" x14ac:dyDescent="0.2">
      <c r="A6" s="162" t="s">
        <v>108</v>
      </c>
      <c r="B6" s="163"/>
      <c r="C6" s="46"/>
      <c r="D6" s="197"/>
      <c r="E6" s="197"/>
      <c r="F6" s="197"/>
      <c r="G6" s="197"/>
      <c r="H6" s="53"/>
      <c r="I6" s="53"/>
      <c r="J6" s="53"/>
      <c r="K6" s="53"/>
      <c r="L6" s="53"/>
      <c r="M6" s="53"/>
    </row>
    <row r="7" spans="1:13" s="2" customFormat="1" ht="23.25" customHeight="1" x14ac:dyDescent="0.35">
      <c r="A7" s="167"/>
      <c r="B7" s="167"/>
      <c r="C7" s="167"/>
      <c r="D7" s="197"/>
      <c r="E7" s="197"/>
      <c r="F7" s="197"/>
      <c r="G7" s="197"/>
      <c r="H7" s="156"/>
      <c r="I7" s="156"/>
      <c r="J7" s="156"/>
      <c r="K7" s="156"/>
      <c r="L7" s="156"/>
      <c r="M7" s="156"/>
    </row>
    <row r="8" spans="1:13" s="2" customFormat="1" ht="24.75" customHeight="1" x14ac:dyDescent="0.2">
      <c r="A8" s="157"/>
      <c r="B8" s="157"/>
      <c r="C8" s="157"/>
      <c r="D8" s="197"/>
      <c r="E8" s="197"/>
      <c r="F8" s="197"/>
      <c r="G8" s="197"/>
      <c r="H8" s="156"/>
      <c r="I8" s="161"/>
      <c r="J8" s="156"/>
      <c r="K8" s="156"/>
      <c r="L8" s="156"/>
      <c r="M8" s="156"/>
    </row>
    <row r="9" spans="1:13" s="47" customFormat="1" ht="22.5" customHeight="1" x14ac:dyDescent="0.2">
      <c r="A9" s="157"/>
      <c r="B9" s="157"/>
      <c r="C9" s="157"/>
      <c r="D9" s="157"/>
      <c r="E9" s="158"/>
      <c r="F9" s="160"/>
      <c r="G9" s="160"/>
      <c r="H9" s="153"/>
      <c r="I9" s="153"/>
      <c r="J9" s="153"/>
      <c r="K9" s="153"/>
      <c r="L9" s="153"/>
      <c r="M9" s="153"/>
    </row>
    <row r="10" spans="1:13" s="47" customFormat="1" ht="59.25" customHeight="1" x14ac:dyDescent="0.3">
      <c r="A10" s="198" t="s">
        <v>109</v>
      </c>
      <c r="B10" s="198"/>
      <c r="C10" s="198"/>
      <c r="D10" s="198"/>
      <c r="E10" s="198"/>
      <c r="F10" s="198"/>
      <c r="G10" s="198"/>
      <c r="H10" s="153"/>
      <c r="I10" s="153"/>
      <c r="J10" s="153"/>
      <c r="K10" s="153"/>
      <c r="L10" s="153"/>
      <c r="M10" s="153"/>
    </row>
    <row r="11" spans="1:13" s="3" customFormat="1" ht="56.25" customHeight="1" x14ac:dyDescent="0.2">
      <c r="A11" s="196" t="s">
        <v>87</v>
      </c>
      <c r="B11" s="196"/>
      <c r="C11" s="196"/>
      <c r="D11" s="196"/>
      <c r="E11" s="196"/>
      <c r="F11" s="196"/>
      <c r="G11" s="196"/>
      <c r="H11" s="196"/>
      <c r="I11" s="196"/>
      <c r="J11" s="196"/>
      <c r="K11" s="196"/>
      <c r="L11" s="196"/>
      <c r="M11" s="196"/>
    </row>
    <row r="12" spans="1:13" s="3" customFormat="1" ht="27" customHeight="1" x14ac:dyDescent="0.2">
      <c r="A12" s="196" t="s">
        <v>115</v>
      </c>
      <c r="B12" s="196"/>
      <c r="C12" s="196"/>
      <c r="D12" s="196"/>
      <c r="E12" s="196"/>
      <c r="F12" s="196"/>
      <c r="G12" s="196"/>
      <c r="H12" s="196"/>
      <c r="I12" s="196"/>
      <c r="J12" s="196"/>
      <c r="K12" s="196"/>
      <c r="L12" s="196"/>
      <c r="M12" s="196"/>
    </row>
    <row r="13" spans="1:13" s="3" customFormat="1" ht="27.75" thickBot="1" x14ac:dyDescent="0.25">
      <c r="A13" s="73"/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</row>
    <row r="14" spans="1:13" s="77" customFormat="1" ht="13.5" customHeight="1" x14ac:dyDescent="0.2">
      <c r="A14" s="206" t="s">
        <v>60</v>
      </c>
      <c r="B14" s="209" t="s">
        <v>5</v>
      </c>
      <c r="C14" s="210"/>
      <c r="D14" s="210"/>
      <c r="E14" s="193" t="s">
        <v>0</v>
      </c>
      <c r="F14" s="193" t="s">
        <v>88</v>
      </c>
      <c r="G14" s="215" t="s">
        <v>61</v>
      </c>
      <c r="H14" s="210"/>
      <c r="I14" s="216"/>
      <c r="J14" s="219" t="s">
        <v>82</v>
      </c>
      <c r="K14" s="219" t="s">
        <v>79</v>
      </c>
      <c r="L14" s="219" t="s">
        <v>80</v>
      </c>
      <c r="M14" s="222" t="s">
        <v>81</v>
      </c>
    </row>
    <row r="15" spans="1:13" s="77" customFormat="1" ht="78" customHeight="1" thickBot="1" x14ac:dyDescent="0.25">
      <c r="A15" s="207"/>
      <c r="B15" s="211"/>
      <c r="C15" s="212"/>
      <c r="D15" s="212"/>
      <c r="E15" s="194"/>
      <c r="F15" s="194"/>
      <c r="G15" s="217"/>
      <c r="H15" s="212"/>
      <c r="I15" s="218"/>
      <c r="J15" s="220"/>
      <c r="K15" s="220"/>
      <c r="L15" s="220"/>
      <c r="M15" s="223"/>
    </row>
    <row r="16" spans="1:13" s="77" customFormat="1" ht="108" customHeight="1" thickBot="1" x14ac:dyDescent="0.25">
      <c r="A16" s="208"/>
      <c r="B16" s="213"/>
      <c r="C16" s="214"/>
      <c r="D16" s="214"/>
      <c r="E16" s="195"/>
      <c r="F16" s="195"/>
      <c r="G16" s="94" t="s">
        <v>47</v>
      </c>
      <c r="H16" s="94" t="s">
        <v>48</v>
      </c>
      <c r="I16" s="94" t="s">
        <v>4</v>
      </c>
      <c r="J16" s="221"/>
      <c r="K16" s="221"/>
      <c r="L16" s="221"/>
      <c r="M16" s="224"/>
    </row>
    <row r="17" spans="1:13" s="2" customFormat="1" ht="31.5" customHeight="1" thickBot="1" x14ac:dyDescent="0.25">
      <c r="A17" s="175" t="s">
        <v>45</v>
      </c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7"/>
    </row>
    <row r="18" spans="1:13" s="2" customFormat="1" ht="31.5" customHeight="1" thickBot="1" x14ac:dyDescent="0.25">
      <c r="A18" s="74"/>
      <c r="B18" s="199" t="s">
        <v>27</v>
      </c>
      <c r="C18" s="200"/>
      <c r="D18" s="200"/>
      <c r="E18" s="75"/>
      <c r="F18" s="75"/>
      <c r="G18" s="75"/>
      <c r="H18" s="75"/>
      <c r="I18" s="76"/>
      <c r="J18" s="102"/>
      <c r="K18" s="102"/>
      <c r="L18" s="75"/>
      <c r="M18" s="78"/>
    </row>
    <row r="19" spans="1:13" s="2" customFormat="1" ht="60" customHeight="1" x14ac:dyDescent="0.2">
      <c r="A19" s="201" t="s">
        <v>84</v>
      </c>
      <c r="B19" s="202" t="s">
        <v>54</v>
      </c>
      <c r="C19" s="202"/>
      <c r="D19" s="203"/>
      <c r="E19" s="68" t="s">
        <v>2</v>
      </c>
      <c r="F19" s="95"/>
      <c r="G19" s="54"/>
      <c r="H19" s="1"/>
      <c r="I19" s="55">
        <v>4</v>
      </c>
      <c r="J19" s="108"/>
      <c r="K19" s="42"/>
      <c r="L19" s="42"/>
      <c r="M19" s="109"/>
    </row>
    <row r="20" spans="1:13" s="2" customFormat="1" ht="81" customHeight="1" x14ac:dyDescent="0.2">
      <c r="A20" s="201"/>
      <c r="B20" s="204"/>
      <c r="C20" s="204"/>
      <c r="D20" s="205"/>
      <c r="E20" s="69" t="s">
        <v>1</v>
      </c>
      <c r="F20" s="96"/>
      <c r="G20" s="56"/>
      <c r="H20" s="29"/>
      <c r="I20" s="60">
        <v>7</v>
      </c>
      <c r="J20" s="110" t="s">
        <v>97</v>
      </c>
      <c r="K20" s="41"/>
      <c r="L20" s="145" t="e">
        <f>I20*J20</f>
        <v>#VALUE!</v>
      </c>
      <c r="M20" s="80"/>
    </row>
    <row r="21" spans="1:13" ht="67.5" customHeight="1" x14ac:dyDescent="0.35">
      <c r="A21" s="24" t="s">
        <v>9</v>
      </c>
      <c r="B21" s="233" t="s">
        <v>62</v>
      </c>
      <c r="C21" s="234"/>
      <c r="D21" s="234"/>
      <c r="E21" s="88" t="s">
        <v>2</v>
      </c>
      <c r="F21" s="19" t="s">
        <v>86</v>
      </c>
      <c r="G21" s="57">
        <v>2</v>
      </c>
      <c r="H21" s="13">
        <v>2</v>
      </c>
      <c r="I21" s="58">
        <v>4</v>
      </c>
      <c r="J21" s="103" t="s">
        <v>97</v>
      </c>
      <c r="K21" s="104" t="e">
        <f>I21*J21</f>
        <v>#VALUE!</v>
      </c>
      <c r="L21" s="40"/>
      <c r="M21" s="105"/>
    </row>
    <row r="22" spans="1:13" ht="60" customHeight="1" x14ac:dyDescent="0.35">
      <c r="A22" s="35">
        <v>2</v>
      </c>
      <c r="B22" s="237" t="s">
        <v>55</v>
      </c>
      <c r="C22" s="238"/>
      <c r="D22" s="238"/>
      <c r="E22" s="70" t="s">
        <v>3</v>
      </c>
      <c r="F22" s="97"/>
      <c r="G22" s="59"/>
      <c r="H22" s="8"/>
      <c r="I22" s="60">
        <v>5.56</v>
      </c>
      <c r="J22" s="106" t="s">
        <v>97</v>
      </c>
      <c r="K22" s="147"/>
      <c r="L22" s="147" t="e">
        <f>I22*J22</f>
        <v>#VALUE!</v>
      </c>
      <c r="M22" s="107"/>
    </row>
    <row r="23" spans="1:13" ht="36" customHeight="1" x14ac:dyDescent="0.35">
      <c r="A23" s="34" t="s">
        <v>10</v>
      </c>
      <c r="B23" s="239" t="s">
        <v>6</v>
      </c>
      <c r="C23" s="240"/>
      <c r="D23" s="240"/>
      <c r="E23" s="71" t="s">
        <v>3</v>
      </c>
      <c r="F23" s="98"/>
      <c r="G23" s="61"/>
      <c r="H23" s="10"/>
      <c r="I23" s="62">
        <v>5.56</v>
      </c>
      <c r="J23" s="106" t="s">
        <v>97</v>
      </c>
      <c r="K23" s="147" t="e">
        <f>I23*J23</f>
        <v>#VALUE!</v>
      </c>
      <c r="L23" s="147"/>
      <c r="M23" s="107"/>
    </row>
    <row r="24" spans="1:13" s="22" customFormat="1" ht="75" customHeight="1" x14ac:dyDescent="0.35">
      <c r="A24" s="35" t="s">
        <v>11</v>
      </c>
      <c r="B24" s="204" t="s">
        <v>63</v>
      </c>
      <c r="C24" s="204"/>
      <c r="D24" s="205"/>
      <c r="E24" s="72" t="s">
        <v>21</v>
      </c>
      <c r="F24" s="99"/>
      <c r="G24" s="64"/>
      <c r="H24" s="36"/>
      <c r="I24" s="65">
        <v>16.2</v>
      </c>
      <c r="J24" s="106" t="s">
        <v>97</v>
      </c>
      <c r="K24" s="147"/>
      <c r="L24" s="147" t="e">
        <f>I24*J24</f>
        <v>#VALUE!</v>
      </c>
      <c r="M24" s="107"/>
    </row>
    <row r="25" spans="1:13" s="22" customFormat="1" ht="75" customHeight="1" x14ac:dyDescent="0.35">
      <c r="A25" s="34" t="s">
        <v>83</v>
      </c>
      <c r="B25" s="231" t="s">
        <v>22</v>
      </c>
      <c r="C25" s="231"/>
      <c r="D25" s="239"/>
      <c r="E25" s="71" t="s">
        <v>3</v>
      </c>
      <c r="F25" s="98"/>
      <c r="G25" s="64"/>
      <c r="H25" s="36"/>
      <c r="I25" s="67">
        <v>16.2</v>
      </c>
      <c r="J25" s="106" t="s">
        <v>97</v>
      </c>
      <c r="K25" s="147" t="e">
        <f>I25*J25</f>
        <v>#VALUE!</v>
      </c>
      <c r="L25" s="147"/>
      <c r="M25" s="107"/>
    </row>
    <row r="26" spans="1:13" s="22" customFormat="1" ht="75" customHeight="1" x14ac:dyDescent="0.35">
      <c r="A26" s="35" t="s">
        <v>12</v>
      </c>
      <c r="B26" s="230" t="s">
        <v>19</v>
      </c>
      <c r="C26" s="230"/>
      <c r="D26" s="237"/>
      <c r="E26" s="70" t="s">
        <v>2</v>
      </c>
      <c r="F26" s="97"/>
      <c r="G26" s="59"/>
      <c r="H26" s="8"/>
      <c r="I26" s="63">
        <v>4</v>
      </c>
      <c r="J26" s="106" t="s">
        <v>97</v>
      </c>
      <c r="K26" s="147"/>
      <c r="L26" s="147" t="e">
        <f>I26*J26</f>
        <v>#VALUE!</v>
      </c>
      <c r="M26" s="107"/>
    </row>
    <row r="27" spans="1:13" s="22" customFormat="1" ht="60" customHeight="1" x14ac:dyDescent="0.35">
      <c r="A27" s="35" t="s">
        <v>13</v>
      </c>
      <c r="B27" s="204" t="s">
        <v>20</v>
      </c>
      <c r="C27" s="204"/>
      <c r="D27" s="205"/>
      <c r="E27" s="72" t="s">
        <v>2</v>
      </c>
      <c r="F27" s="99"/>
      <c r="G27" s="64"/>
      <c r="H27" s="36"/>
      <c r="I27" s="66">
        <v>4</v>
      </c>
      <c r="J27" s="106" t="s">
        <v>97</v>
      </c>
      <c r="K27" s="147"/>
      <c r="L27" s="147" t="e">
        <f>I27*J27</f>
        <v>#VALUE!</v>
      </c>
      <c r="M27" s="107"/>
    </row>
    <row r="28" spans="1:13" ht="34.5" customHeight="1" thickBot="1" x14ac:dyDescent="0.4">
      <c r="A28" s="126"/>
      <c r="B28" s="173" t="s">
        <v>8</v>
      </c>
      <c r="C28" s="174"/>
      <c r="D28" s="174"/>
      <c r="E28" s="127"/>
      <c r="F28" s="128"/>
      <c r="G28" s="129"/>
      <c r="H28" s="130"/>
      <c r="I28" s="131"/>
      <c r="J28" s="132"/>
      <c r="K28" s="149" t="e">
        <f>SUM(K19:K27)</f>
        <v>#VALUE!</v>
      </c>
      <c r="L28" s="149" t="e">
        <f>SUM(L19:L27)</f>
        <v>#VALUE!</v>
      </c>
      <c r="M28" s="133"/>
    </row>
    <row r="29" spans="1:13" ht="32.25" customHeight="1" thickBot="1" x14ac:dyDescent="0.4">
      <c r="A29" s="175" t="s">
        <v>46</v>
      </c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7"/>
    </row>
    <row r="30" spans="1:13" ht="32.25" customHeight="1" thickBot="1" x14ac:dyDescent="0.4">
      <c r="A30" s="31"/>
      <c r="B30" s="32" t="s">
        <v>26</v>
      </c>
      <c r="C30" s="32"/>
      <c r="D30" s="32"/>
      <c r="E30" s="134"/>
      <c r="F30" s="134"/>
      <c r="G30" s="134"/>
      <c r="H30" s="134"/>
      <c r="I30" s="134"/>
      <c r="J30" s="134"/>
      <c r="K30" s="134"/>
      <c r="L30" s="135"/>
      <c r="M30" s="136"/>
    </row>
    <row r="31" spans="1:13" ht="47.1" customHeight="1" x14ac:dyDescent="0.35">
      <c r="A31" s="229" t="s">
        <v>13</v>
      </c>
      <c r="B31" s="235" t="s">
        <v>56</v>
      </c>
      <c r="C31" s="235"/>
      <c r="D31" s="235"/>
      <c r="E31" s="17" t="s">
        <v>2</v>
      </c>
      <c r="F31" s="17"/>
      <c r="G31" s="17"/>
      <c r="H31" s="17"/>
      <c r="I31" s="18">
        <v>40</v>
      </c>
      <c r="J31" s="12"/>
      <c r="K31" s="42"/>
      <c r="L31" s="42"/>
      <c r="M31" s="79"/>
    </row>
    <row r="32" spans="1:13" ht="93.75" customHeight="1" x14ac:dyDescent="0.35">
      <c r="A32" s="201"/>
      <c r="B32" s="236"/>
      <c r="C32" s="236"/>
      <c r="D32" s="236"/>
      <c r="E32" s="29" t="s">
        <v>1</v>
      </c>
      <c r="F32" s="29"/>
      <c r="G32" s="29"/>
      <c r="H32" s="29"/>
      <c r="I32" s="9">
        <v>98.27</v>
      </c>
      <c r="J32" s="30" t="s">
        <v>97</v>
      </c>
      <c r="K32" s="41"/>
      <c r="L32" s="145" t="e">
        <f>I32*J32</f>
        <v>#VALUE!</v>
      </c>
      <c r="M32" s="80"/>
    </row>
    <row r="33" spans="1:13" ht="66.75" customHeight="1" x14ac:dyDescent="0.35">
      <c r="A33" s="23" t="s">
        <v>15</v>
      </c>
      <c r="B33" s="181" t="s">
        <v>67</v>
      </c>
      <c r="C33" s="182"/>
      <c r="D33" s="183"/>
      <c r="E33" s="5" t="s">
        <v>2</v>
      </c>
      <c r="F33" s="100" t="s">
        <v>89</v>
      </c>
      <c r="G33" s="5">
        <v>2</v>
      </c>
      <c r="H33" s="5">
        <v>1</v>
      </c>
      <c r="I33" s="5">
        <v>3</v>
      </c>
      <c r="J33" s="5" t="s">
        <v>97</v>
      </c>
      <c r="K33" s="5" t="e">
        <f>I33*J33</f>
        <v>#VALUE!</v>
      </c>
      <c r="L33" s="6"/>
      <c r="M33" s="84"/>
    </row>
    <row r="34" spans="1:13" ht="84.95" customHeight="1" x14ac:dyDescent="0.35">
      <c r="A34" s="23" t="s">
        <v>23</v>
      </c>
      <c r="B34" s="181" t="s">
        <v>66</v>
      </c>
      <c r="C34" s="182"/>
      <c r="D34" s="183"/>
      <c r="E34" s="5" t="s">
        <v>2</v>
      </c>
      <c r="F34" s="100" t="s">
        <v>90</v>
      </c>
      <c r="G34" s="5">
        <v>14</v>
      </c>
      <c r="H34" s="5">
        <v>16</v>
      </c>
      <c r="I34" s="5">
        <v>30</v>
      </c>
      <c r="J34" s="5" t="s">
        <v>97</v>
      </c>
      <c r="K34" s="5" t="e">
        <f>I34*J34</f>
        <v>#VALUE!</v>
      </c>
      <c r="L34" s="6"/>
      <c r="M34" s="84"/>
    </row>
    <row r="35" spans="1:13" ht="67.5" customHeight="1" x14ac:dyDescent="0.35">
      <c r="A35" s="24" t="s">
        <v>24</v>
      </c>
      <c r="B35" s="181" t="s">
        <v>71</v>
      </c>
      <c r="C35" s="182"/>
      <c r="D35" s="183"/>
      <c r="E35" s="13" t="s">
        <v>2</v>
      </c>
      <c r="F35" s="100" t="s">
        <v>91</v>
      </c>
      <c r="G35" s="13">
        <v>5</v>
      </c>
      <c r="H35" s="13"/>
      <c r="I35" s="5">
        <v>5</v>
      </c>
      <c r="J35" s="13" t="s">
        <v>97</v>
      </c>
      <c r="K35" s="13" t="e">
        <f>I35*J35</f>
        <v>#VALUE!</v>
      </c>
      <c r="L35" s="14"/>
      <c r="M35" s="85"/>
    </row>
    <row r="36" spans="1:13" ht="58.5" customHeight="1" x14ac:dyDescent="0.35">
      <c r="A36" s="24" t="s">
        <v>25</v>
      </c>
      <c r="B36" s="181" t="s">
        <v>65</v>
      </c>
      <c r="C36" s="182"/>
      <c r="D36" s="183"/>
      <c r="E36" s="33" t="s">
        <v>2</v>
      </c>
      <c r="F36" s="100" t="s">
        <v>92</v>
      </c>
      <c r="G36" s="13">
        <v>1</v>
      </c>
      <c r="H36" s="13">
        <v>1</v>
      </c>
      <c r="I36" s="5">
        <v>2</v>
      </c>
      <c r="J36" s="15" t="s">
        <v>97</v>
      </c>
      <c r="K36" s="15" t="e">
        <f>I36*J36</f>
        <v>#VALUE!</v>
      </c>
      <c r="L36" s="19"/>
      <c r="M36" s="81"/>
    </row>
    <row r="37" spans="1:13" ht="60" customHeight="1" x14ac:dyDescent="0.35">
      <c r="A37" s="35" t="s">
        <v>14</v>
      </c>
      <c r="B37" s="230" t="s">
        <v>57</v>
      </c>
      <c r="C37" s="230"/>
      <c r="D37" s="230"/>
      <c r="E37" s="8" t="s">
        <v>3</v>
      </c>
      <c r="F37" s="8"/>
      <c r="G37" s="8"/>
      <c r="H37" s="8"/>
      <c r="I37" s="11">
        <v>64.319999999999993</v>
      </c>
      <c r="J37" s="8" t="s">
        <v>97</v>
      </c>
      <c r="K37" s="146"/>
      <c r="L37" s="146" t="e">
        <f>I37*J37</f>
        <v>#VALUE!</v>
      </c>
      <c r="M37" s="82"/>
    </row>
    <row r="38" spans="1:13" s="16" customFormat="1" ht="39.75" customHeight="1" x14ac:dyDescent="0.35">
      <c r="A38" s="34" t="s">
        <v>16</v>
      </c>
      <c r="B38" s="231" t="s">
        <v>6</v>
      </c>
      <c r="C38" s="231"/>
      <c r="D38" s="231"/>
      <c r="E38" s="10" t="s">
        <v>3</v>
      </c>
      <c r="F38" s="10"/>
      <c r="G38" s="10"/>
      <c r="H38" s="10"/>
      <c r="I38" s="10">
        <v>64.319999999999993</v>
      </c>
      <c r="J38" s="8" t="s">
        <v>97</v>
      </c>
      <c r="K38" s="146" t="e">
        <f>I38*J38</f>
        <v>#VALUE!</v>
      </c>
      <c r="L38" s="146"/>
      <c r="M38" s="82"/>
    </row>
    <row r="39" spans="1:13" ht="42.75" customHeight="1" x14ac:dyDescent="0.35">
      <c r="A39" s="35" t="s">
        <v>17</v>
      </c>
      <c r="B39" s="230" t="s">
        <v>68</v>
      </c>
      <c r="C39" s="230"/>
      <c r="D39" s="230"/>
      <c r="E39" s="8" t="s">
        <v>2</v>
      </c>
      <c r="F39" s="8"/>
      <c r="G39" s="8"/>
      <c r="H39" s="8"/>
      <c r="I39" s="11">
        <v>40</v>
      </c>
      <c r="J39" s="10" t="s">
        <v>97</v>
      </c>
      <c r="K39" s="146"/>
      <c r="L39" s="146" t="e">
        <f>I39*J39</f>
        <v>#VALUE!</v>
      </c>
      <c r="M39" s="62"/>
    </row>
    <row r="40" spans="1:13" s="16" customFormat="1" ht="39.75" customHeight="1" x14ac:dyDescent="0.35">
      <c r="A40" s="34" t="s">
        <v>28</v>
      </c>
      <c r="B40" s="232" t="s">
        <v>69</v>
      </c>
      <c r="C40" s="232"/>
      <c r="D40" s="232"/>
      <c r="E40" s="89" t="s">
        <v>2</v>
      </c>
      <c r="F40" s="89"/>
      <c r="G40" s="89"/>
      <c r="H40" s="89"/>
      <c r="I40" s="89">
        <v>40</v>
      </c>
      <c r="J40" s="38" t="s">
        <v>97</v>
      </c>
      <c r="K40" s="147" t="e">
        <f>I40*J40</f>
        <v>#VALUE!</v>
      </c>
      <c r="L40" s="147"/>
      <c r="M40" s="82"/>
    </row>
    <row r="41" spans="1:13" s="22" customFormat="1" ht="60" customHeight="1" x14ac:dyDescent="0.35">
      <c r="A41" s="39" t="s">
        <v>18</v>
      </c>
      <c r="B41" s="204" t="s">
        <v>64</v>
      </c>
      <c r="C41" s="204"/>
      <c r="D41" s="204"/>
      <c r="E41" s="36" t="s">
        <v>21</v>
      </c>
      <c r="F41" s="38"/>
      <c r="G41" s="36"/>
      <c r="H41" s="36"/>
      <c r="I41" s="90">
        <v>63.4</v>
      </c>
      <c r="J41" s="38" t="s">
        <v>97</v>
      </c>
      <c r="K41" s="147"/>
      <c r="L41" s="147" t="e">
        <f>I41*J41</f>
        <v>#VALUE!</v>
      </c>
      <c r="M41" s="83"/>
    </row>
    <row r="42" spans="1:13" s="22" customFormat="1" ht="52.5" customHeight="1" x14ac:dyDescent="0.35">
      <c r="A42" s="34" t="s">
        <v>85</v>
      </c>
      <c r="B42" s="241" t="s">
        <v>22</v>
      </c>
      <c r="C42" s="241"/>
      <c r="D42" s="241"/>
      <c r="E42" s="89" t="s">
        <v>3</v>
      </c>
      <c r="F42" s="89"/>
      <c r="G42" s="36"/>
      <c r="H42" s="36"/>
      <c r="I42" s="92">
        <v>63.4</v>
      </c>
      <c r="J42" s="38" t="s">
        <v>97</v>
      </c>
      <c r="K42" s="147" t="e">
        <f>I42*J42</f>
        <v>#VALUE!</v>
      </c>
      <c r="L42" s="147"/>
      <c r="M42" s="83"/>
    </row>
    <row r="43" spans="1:13" ht="41.25" customHeight="1" x14ac:dyDescent="0.35">
      <c r="A43" s="35" t="s">
        <v>29</v>
      </c>
      <c r="B43" s="204" t="s">
        <v>52</v>
      </c>
      <c r="C43" s="204"/>
      <c r="D43" s="204"/>
      <c r="E43" s="36" t="s">
        <v>2</v>
      </c>
      <c r="F43" s="38"/>
      <c r="G43" s="36"/>
      <c r="H43" s="36"/>
      <c r="I43" s="91">
        <v>40</v>
      </c>
      <c r="J43" s="89" t="s">
        <v>97</v>
      </c>
      <c r="K43" s="147"/>
      <c r="L43" s="147" t="e">
        <f>I43*J43</f>
        <v>#VALUE!</v>
      </c>
      <c r="M43" s="62"/>
    </row>
    <row r="44" spans="1:13" ht="60" customHeight="1" x14ac:dyDescent="0.35">
      <c r="A44" s="25" t="s">
        <v>30</v>
      </c>
      <c r="B44" s="225" t="s">
        <v>53</v>
      </c>
      <c r="C44" s="225"/>
      <c r="D44" s="225"/>
      <c r="E44" s="4" t="s">
        <v>2</v>
      </c>
      <c r="F44" s="4"/>
      <c r="G44" s="4"/>
      <c r="H44" s="4"/>
      <c r="I44" s="4">
        <v>40</v>
      </c>
      <c r="J44" s="4" t="s">
        <v>97</v>
      </c>
      <c r="K44" s="148"/>
      <c r="L44" s="148" t="e">
        <f>I44*J44</f>
        <v>#VALUE!</v>
      </c>
      <c r="M44" s="86"/>
    </row>
    <row r="45" spans="1:13" ht="39.75" customHeight="1" thickBot="1" x14ac:dyDescent="0.4">
      <c r="A45" s="126"/>
      <c r="B45" s="173" t="s">
        <v>100</v>
      </c>
      <c r="C45" s="174"/>
      <c r="D45" s="174"/>
      <c r="E45" s="137"/>
      <c r="F45" s="137"/>
      <c r="G45" s="137"/>
      <c r="H45" s="137"/>
      <c r="I45" s="137"/>
      <c r="J45" s="137"/>
      <c r="K45" s="144" t="e">
        <f>SUM(K31:K44)</f>
        <v>#VALUE!</v>
      </c>
      <c r="L45" s="144" t="e">
        <f>SUM(L31:L44)</f>
        <v>#VALUE!</v>
      </c>
      <c r="M45" s="138"/>
    </row>
    <row r="46" spans="1:13" ht="32.25" customHeight="1" thickBot="1" x14ac:dyDescent="0.4">
      <c r="A46" s="175" t="s">
        <v>102</v>
      </c>
      <c r="B46" s="176"/>
      <c r="C46" s="176"/>
      <c r="D46" s="176"/>
      <c r="E46" s="176"/>
      <c r="F46" s="176"/>
      <c r="G46" s="176"/>
      <c r="H46" s="176"/>
      <c r="I46" s="176"/>
      <c r="J46" s="176"/>
      <c r="K46" s="176"/>
      <c r="L46" s="176"/>
      <c r="M46" s="177"/>
    </row>
    <row r="47" spans="1:13" ht="36" customHeight="1" thickBot="1" x14ac:dyDescent="0.4">
      <c r="A47" s="48"/>
      <c r="B47" s="226" t="s">
        <v>49</v>
      </c>
      <c r="C47" s="227"/>
      <c r="D47" s="228"/>
      <c r="E47" s="139"/>
      <c r="F47" s="139"/>
      <c r="G47" s="139"/>
      <c r="H47" s="139"/>
      <c r="I47" s="139"/>
      <c r="J47" s="139"/>
      <c r="K47" s="139"/>
      <c r="L47" s="139"/>
      <c r="M47" s="140"/>
    </row>
    <row r="48" spans="1:13" ht="59.25" customHeight="1" x14ac:dyDescent="0.35">
      <c r="A48" s="229" t="s">
        <v>31</v>
      </c>
      <c r="B48" s="202" t="s">
        <v>58</v>
      </c>
      <c r="C48" s="202"/>
      <c r="D48" s="202"/>
      <c r="E48" s="17" t="s">
        <v>2</v>
      </c>
      <c r="F48" s="17"/>
      <c r="G48" s="17"/>
      <c r="H48" s="17"/>
      <c r="I48" s="101">
        <v>706</v>
      </c>
      <c r="J48" s="12"/>
      <c r="K48" s="42"/>
      <c r="L48" s="42"/>
      <c r="M48" s="79"/>
    </row>
    <row r="49" spans="1:13" ht="87" customHeight="1" x14ac:dyDescent="0.35">
      <c r="A49" s="201"/>
      <c r="B49" s="204"/>
      <c r="C49" s="204"/>
      <c r="D49" s="204"/>
      <c r="E49" s="29" t="s">
        <v>1</v>
      </c>
      <c r="F49" s="29"/>
      <c r="G49" s="29"/>
      <c r="H49" s="29"/>
      <c r="I49" s="111">
        <v>1716.46</v>
      </c>
      <c r="J49" s="30" t="s">
        <v>97</v>
      </c>
      <c r="K49" s="41"/>
      <c r="L49" s="145" t="e">
        <f>I49*J49</f>
        <v>#VALUE!</v>
      </c>
      <c r="M49" s="80"/>
    </row>
    <row r="50" spans="1:13" ht="84.95" customHeight="1" x14ac:dyDescent="0.35">
      <c r="A50" s="23" t="s">
        <v>32</v>
      </c>
      <c r="B50" s="181" t="s">
        <v>72</v>
      </c>
      <c r="C50" s="182"/>
      <c r="D50" s="183"/>
      <c r="E50" s="5" t="s">
        <v>2</v>
      </c>
      <c r="F50" s="100" t="s">
        <v>89</v>
      </c>
      <c r="G50" s="5">
        <f>3*4+2*12+1</f>
        <v>37</v>
      </c>
      <c r="H50" s="5">
        <f>3*4+1*12+1</f>
        <v>25</v>
      </c>
      <c r="I50" s="5">
        <f>(G50+H50)</f>
        <v>62</v>
      </c>
      <c r="J50" s="5" t="s">
        <v>97</v>
      </c>
      <c r="K50" s="5" t="e">
        <f>I50*J50</f>
        <v>#VALUE!</v>
      </c>
      <c r="L50" s="6"/>
      <c r="M50" s="84"/>
    </row>
    <row r="51" spans="1:13" ht="84.95" customHeight="1" x14ac:dyDescent="0.35">
      <c r="A51" s="23" t="s">
        <v>32</v>
      </c>
      <c r="B51" s="181" t="s">
        <v>73</v>
      </c>
      <c r="C51" s="182"/>
      <c r="D51" s="183"/>
      <c r="E51" s="5" t="s">
        <v>2</v>
      </c>
      <c r="F51" s="100" t="s">
        <v>113</v>
      </c>
      <c r="G51" s="5">
        <f>16*4+10*12</f>
        <v>184</v>
      </c>
      <c r="H51" s="5">
        <f>17*4+11*12</f>
        <v>200</v>
      </c>
      <c r="I51" s="5">
        <f>(G51+H51)</f>
        <v>384</v>
      </c>
      <c r="J51" s="5" t="s">
        <v>97</v>
      </c>
      <c r="K51" s="5" t="e">
        <f>I51*J51</f>
        <v>#VALUE!</v>
      </c>
      <c r="L51" s="6"/>
      <c r="M51" s="84"/>
    </row>
    <row r="52" spans="1:13" ht="84.95" customHeight="1" x14ac:dyDescent="0.35">
      <c r="A52" s="23" t="s">
        <v>33</v>
      </c>
      <c r="B52" s="181" t="s">
        <v>74</v>
      </c>
      <c r="C52" s="182"/>
      <c r="D52" s="183"/>
      <c r="E52" s="13" t="s">
        <v>2</v>
      </c>
      <c r="F52" s="100" t="s">
        <v>93</v>
      </c>
      <c r="G52" s="13">
        <f>5*4+2*12</f>
        <v>44</v>
      </c>
      <c r="H52" s="13"/>
      <c r="I52" s="5">
        <f t="shared" ref="I52" si="0">G52+H52</f>
        <v>44</v>
      </c>
      <c r="J52" s="13" t="s">
        <v>97</v>
      </c>
      <c r="K52" s="5" t="e">
        <f>I52*J52</f>
        <v>#VALUE!</v>
      </c>
      <c r="L52" s="14"/>
      <c r="M52" s="85"/>
    </row>
    <row r="53" spans="1:13" s="2" customFormat="1" ht="51" customHeight="1" x14ac:dyDescent="0.2">
      <c r="A53" s="179" t="s">
        <v>34</v>
      </c>
      <c r="B53" s="187" t="s">
        <v>70</v>
      </c>
      <c r="C53" s="188"/>
      <c r="D53" s="189"/>
      <c r="E53" s="186" t="s">
        <v>2</v>
      </c>
      <c r="F53" s="100" t="s">
        <v>94</v>
      </c>
      <c r="G53" s="247">
        <f>6*12</f>
        <v>72</v>
      </c>
      <c r="H53" s="247">
        <f>5*12</f>
        <v>60</v>
      </c>
      <c r="I53" s="248">
        <f>G53+H53</f>
        <v>132</v>
      </c>
      <c r="J53" s="260" t="s">
        <v>97</v>
      </c>
      <c r="K53" s="263" t="e">
        <f t="shared" ref="K53:K54" si="1">I53*J53</f>
        <v>#VALUE!</v>
      </c>
      <c r="L53" s="19"/>
      <c r="M53" s="81"/>
    </row>
    <row r="54" spans="1:13" s="2" customFormat="1" ht="57" customHeight="1" x14ac:dyDescent="0.2">
      <c r="A54" s="180"/>
      <c r="B54" s="190"/>
      <c r="C54" s="191"/>
      <c r="D54" s="192"/>
      <c r="E54" s="186"/>
      <c r="F54" s="100" t="s">
        <v>95</v>
      </c>
      <c r="G54" s="247">
        <f>6*12</f>
        <v>72</v>
      </c>
      <c r="H54" s="247">
        <f>5*12</f>
        <v>60</v>
      </c>
      <c r="I54" s="249"/>
      <c r="J54" s="261"/>
      <c r="K54" s="262"/>
      <c r="L54" s="19"/>
      <c r="M54" s="81"/>
    </row>
    <row r="55" spans="1:13" s="2" customFormat="1" ht="63.75" customHeight="1" x14ac:dyDescent="0.2">
      <c r="A55" s="185" t="s">
        <v>44</v>
      </c>
      <c r="B55" s="187" t="s">
        <v>75</v>
      </c>
      <c r="C55" s="188"/>
      <c r="D55" s="189"/>
      <c r="E55" s="186" t="s">
        <v>2</v>
      </c>
      <c r="F55" s="100" t="s">
        <v>96</v>
      </c>
      <c r="G55" s="247">
        <f>2*12</f>
        <v>24</v>
      </c>
      <c r="H55" s="247">
        <f>1*12</f>
        <v>12</v>
      </c>
      <c r="I55" s="250">
        <f>G55+H55</f>
        <v>36</v>
      </c>
      <c r="J55" s="260" t="s">
        <v>97</v>
      </c>
      <c r="K55" s="263" t="e">
        <f t="shared" ref="K55:K57" si="2">I55*J55</f>
        <v>#VALUE!</v>
      </c>
      <c r="L55" s="19"/>
      <c r="M55" s="81"/>
    </row>
    <row r="56" spans="1:13" s="2" customFormat="1" ht="58.5" customHeight="1" x14ac:dyDescent="0.2">
      <c r="A56" s="185"/>
      <c r="B56" s="190"/>
      <c r="C56" s="191"/>
      <c r="D56" s="192"/>
      <c r="E56" s="186"/>
      <c r="F56" s="100" t="s">
        <v>95</v>
      </c>
      <c r="G56" s="247">
        <f>2*12</f>
        <v>24</v>
      </c>
      <c r="H56" s="247">
        <f>1*12</f>
        <v>12</v>
      </c>
      <c r="I56" s="251"/>
      <c r="J56" s="261"/>
      <c r="K56" s="262"/>
      <c r="L56" s="19"/>
      <c r="M56" s="81"/>
    </row>
    <row r="57" spans="1:13" s="2" customFormat="1" ht="57" customHeight="1" x14ac:dyDescent="0.2">
      <c r="A57" s="151" t="s">
        <v>35</v>
      </c>
      <c r="B57" s="187" t="s">
        <v>110</v>
      </c>
      <c r="C57" s="188"/>
      <c r="D57" s="189"/>
      <c r="E57" s="152" t="s">
        <v>2</v>
      </c>
      <c r="F57" s="100" t="s">
        <v>112</v>
      </c>
      <c r="G57" s="13">
        <f>1*12</f>
        <v>12</v>
      </c>
      <c r="H57" s="13">
        <f>2*12</f>
        <v>24</v>
      </c>
      <c r="I57" s="5">
        <f t="shared" ref="I57" si="3">G57+H57</f>
        <v>36</v>
      </c>
      <c r="J57" s="37" t="s">
        <v>97</v>
      </c>
      <c r="K57" s="5" t="e">
        <f t="shared" si="2"/>
        <v>#VALUE!</v>
      </c>
      <c r="L57" s="19"/>
      <c r="M57" s="81"/>
    </row>
    <row r="58" spans="1:13" s="2" customFormat="1" ht="60.75" customHeight="1" x14ac:dyDescent="0.2">
      <c r="A58" s="151"/>
      <c r="B58" s="253" t="s">
        <v>111</v>
      </c>
      <c r="C58" s="254"/>
      <c r="D58" s="255"/>
      <c r="E58" s="186" t="s">
        <v>2</v>
      </c>
      <c r="F58" s="100" t="s">
        <v>114</v>
      </c>
      <c r="G58" s="259">
        <f>1*12</f>
        <v>12</v>
      </c>
      <c r="H58" s="247"/>
      <c r="I58" s="248">
        <v>12</v>
      </c>
      <c r="J58" s="260" t="s">
        <v>97</v>
      </c>
      <c r="K58" s="263" t="e">
        <f t="shared" ref="K58:K59" si="4">I58*J58</f>
        <v>#VALUE!</v>
      </c>
      <c r="L58" s="19"/>
      <c r="M58" s="81"/>
    </row>
    <row r="59" spans="1:13" s="2" customFormat="1" ht="60.75" customHeight="1" x14ac:dyDescent="0.2">
      <c r="A59" s="151"/>
      <c r="B59" s="252"/>
      <c r="C59" s="256"/>
      <c r="D59" s="257"/>
      <c r="E59" s="186" t="s">
        <v>2</v>
      </c>
      <c r="F59" s="100" t="s">
        <v>95</v>
      </c>
      <c r="G59" s="258">
        <v>12</v>
      </c>
      <c r="H59" s="15"/>
      <c r="I59" s="249"/>
      <c r="J59" s="261"/>
      <c r="K59" s="262"/>
      <c r="L59" s="19"/>
      <c r="M59" s="81"/>
    </row>
    <row r="60" spans="1:13" s="49" customFormat="1" ht="60" customHeight="1" x14ac:dyDescent="0.35">
      <c r="A60" s="112" t="s">
        <v>36</v>
      </c>
      <c r="B60" s="184" t="s">
        <v>99</v>
      </c>
      <c r="C60" s="184"/>
      <c r="D60" s="184"/>
      <c r="E60" s="113" t="s">
        <v>3</v>
      </c>
      <c r="F60" s="113"/>
      <c r="G60" s="113"/>
      <c r="H60" s="114"/>
      <c r="I60" s="113">
        <v>976.7</v>
      </c>
      <c r="J60" s="113" t="s">
        <v>97</v>
      </c>
      <c r="K60" s="37"/>
      <c r="L60" s="37" t="e">
        <f>I60*J60</f>
        <v>#VALUE!</v>
      </c>
      <c r="M60" s="121"/>
    </row>
    <row r="61" spans="1:13" s="117" customFormat="1" ht="60" customHeight="1" x14ac:dyDescent="0.35">
      <c r="A61" s="116" t="s">
        <v>37</v>
      </c>
      <c r="B61" s="245" t="s">
        <v>6</v>
      </c>
      <c r="C61" s="245"/>
      <c r="D61" s="245"/>
      <c r="E61" s="115" t="s">
        <v>3</v>
      </c>
      <c r="F61" s="115"/>
      <c r="G61" s="115"/>
      <c r="H61" s="115"/>
      <c r="I61" s="37">
        <v>976.7</v>
      </c>
      <c r="J61" s="113" t="s">
        <v>97</v>
      </c>
      <c r="K61" s="37" t="e">
        <f>I61*J61</f>
        <v>#VALUE!</v>
      </c>
      <c r="L61" s="37"/>
      <c r="M61" s="122"/>
    </row>
    <row r="62" spans="1:13" s="49" customFormat="1" ht="60" customHeight="1" x14ac:dyDescent="0.35">
      <c r="A62" s="112" t="s">
        <v>38</v>
      </c>
      <c r="B62" s="184" t="s">
        <v>50</v>
      </c>
      <c r="C62" s="184"/>
      <c r="D62" s="184"/>
      <c r="E62" s="113" t="s">
        <v>2</v>
      </c>
      <c r="F62" s="113"/>
      <c r="G62" s="113"/>
      <c r="H62" s="114"/>
      <c r="I62" s="113">
        <v>706</v>
      </c>
      <c r="J62" s="115" t="s">
        <v>97</v>
      </c>
      <c r="K62" s="37"/>
      <c r="L62" s="37" t="e">
        <f>I62*J62</f>
        <v>#VALUE!</v>
      </c>
      <c r="M62" s="121"/>
    </row>
    <row r="63" spans="1:13" s="117" customFormat="1" ht="60" customHeight="1" x14ac:dyDescent="0.35">
      <c r="A63" s="116" t="s">
        <v>39</v>
      </c>
      <c r="B63" s="245" t="s">
        <v>7</v>
      </c>
      <c r="C63" s="245"/>
      <c r="D63" s="245"/>
      <c r="E63" s="115" t="s">
        <v>2</v>
      </c>
      <c r="F63" s="115"/>
      <c r="G63" s="115"/>
      <c r="H63" s="115"/>
      <c r="I63" s="37">
        <v>706</v>
      </c>
      <c r="J63" s="113" t="s">
        <v>97</v>
      </c>
      <c r="K63" s="37" t="e">
        <f>I63*J63</f>
        <v>#VALUE!</v>
      </c>
      <c r="L63" s="37"/>
      <c r="M63" s="122"/>
    </row>
    <row r="64" spans="1:13" s="124" customFormat="1" ht="60" customHeight="1" x14ac:dyDescent="0.3">
      <c r="A64" s="112" t="s">
        <v>40</v>
      </c>
      <c r="B64" s="184" t="s">
        <v>76</v>
      </c>
      <c r="C64" s="184"/>
      <c r="D64" s="184"/>
      <c r="E64" s="113" t="s">
        <v>21</v>
      </c>
      <c r="F64" s="113"/>
      <c r="G64" s="113"/>
      <c r="H64" s="114"/>
      <c r="I64" s="113">
        <v>1021.86</v>
      </c>
      <c r="J64" s="113" t="s">
        <v>97</v>
      </c>
      <c r="K64" s="37"/>
      <c r="L64" s="37" t="e">
        <f>I64*J64</f>
        <v>#VALUE!</v>
      </c>
      <c r="M64" s="125"/>
    </row>
    <row r="65" spans="1:13" s="49" customFormat="1" ht="60" customHeight="1" x14ac:dyDescent="0.35">
      <c r="A65" s="116" t="s">
        <v>41</v>
      </c>
      <c r="B65" s="245" t="s">
        <v>98</v>
      </c>
      <c r="C65" s="245"/>
      <c r="D65" s="245"/>
      <c r="E65" s="115" t="s">
        <v>3</v>
      </c>
      <c r="F65" s="115"/>
      <c r="G65" s="115"/>
      <c r="H65" s="115"/>
      <c r="I65" s="37">
        <v>1021.86</v>
      </c>
      <c r="J65" s="113" t="s">
        <v>97</v>
      </c>
      <c r="K65" s="37" t="e">
        <f>I65*J65</f>
        <v>#VALUE!</v>
      </c>
      <c r="L65" s="37"/>
      <c r="M65" s="122"/>
    </row>
    <row r="66" spans="1:13" s="49" customFormat="1" ht="60" customHeight="1" x14ac:dyDescent="0.35">
      <c r="A66" s="112" t="s">
        <v>42</v>
      </c>
      <c r="B66" s="184" t="s">
        <v>59</v>
      </c>
      <c r="C66" s="184"/>
      <c r="D66" s="184"/>
      <c r="E66" s="113" t="s">
        <v>2</v>
      </c>
      <c r="F66" s="113"/>
      <c r="G66" s="113"/>
      <c r="H66" s="118"/>
      <c r="I66" s="113">
        <v>706</v>
      </c>
      <c r="J66" s="115" t="s">
        <v>97</v>
      </c>
      <c r="K66" s="37"/>
      <c r="L66" s="37" t="e">
        <f>I66*J66</f>
        <v>#VALUE!</v>
      </c>
      <c r="M66" s="121"/>
    </row>
    <row r="67" spans="1:13" s="49" customFormat="1" ht="60" customHeight="1" x14ac:dyDescent="0.35">
      <c r="A67" s="119" t="s">
        <v>43</v>
      </c>
      <c r="B67" s="246" t="s">
        <v>51</v>
      </c>
      <c r="C67" s="246"/>
      <c r="D67" s="246"/>
      <c r="E67" s="120" t="s">
        <v>2</v>
      </c>
      <c r="F67" s="120"/>
      <c r="G67" s="120"/>
      <c r="H67" s="120"/>
      <c r="I67" s="120">
        <v>706</v>
      </c>
      <c r="J67" s="120" t="s">
        <v>97</v>
      </c>
      <c r="K67" s="150"/>
      <c r="L67" s="150" t="e">
        <f>I67*J67</f>
        <v>#VALUE!</v>
      </c>
      <c r="M67" s="123"/>
    </row>
    <row r="68" spans="1:13" s="49" customFormat="1" ht="30" customHeight="1" thickBot="1" x14ac:dyDescent="0.4">
      <c r="A68" s="141"/>
      <c r="B68" s="173" t="s">
        <v>101</v>
      </c>
      <c r="C68" s="174"/>
      <c r="D68" s="174"/>
      <c r="E68" s="137"/>
      <c r="F68" s="137"/>
      <c r="G68" s="137"/>
      <c r="H68" s="137"/>
      <c r="I68" s="137"/>
      <c r="J68" s="137"/>
      <c r="K68" s="143" t="e">
        <f>SUM(K48:K67)</f>
        <v>#VALUE!</v>
      </c>
      <c r="L68" s="143" t="e">
        <f>SUM(L48:L67)</f>
        <v>#VALUE!</v>
      </c>
      <c r="M68" s="142"/>
    </row>
    <row r="69" spans="1:13" ht="34.5" customHeight="1" thickBot="1" x14ac:dyDescent="0.4">
      <c r="A69" s="242" t="s">
        <v>77</v>
      </c>
      <c r="B69" s="243"/>
      <c r="C69" s="243"/>
      <c r="D69" s="244"/>
      <c r="E69" s="26"/>
      <c r="F69" s="26"/>
      <c r="G69" s="26"/>
      <c r="H69" s="26"/>
      <c r="I69" s="27"/>
      <c r="J69" s="28"/>
      <c r="K69" s="178" t="e">
        <f>K28+L28+K45+L45+K68+L68</f>
        <v>#VALUE!</v>
      </c>
      <c r="L69" s="172"/>
      <c r="M69" s="87"/>
    </row>
    <row r="70" spans="1:13" ht="38.25" customHeight="1" thickBot="1" x14ac:dyDescent="0.4">
      <c r="A70" s="242" t="s">
        <v>78</v>
      </c>
      <c r="B70" s="243"/>
      <c r="C70" s="243"/>
      <c r="D70" s="244"/>
      <c r="E70" s="26"/>
      <c r="F70" s="26"/>
      <c r="G70" s="26"/>
      <c r="H70" s="26"/>
      <c r="I70" s="27"/>
      <c r="J70" s="28"/>
      <c r="K70" s="171" t="e">
        <f>K69/1.2*0.2</f>
        <v>#VALUE!</v>
      </c>
      <c r="L70" s="172"/>
      <c r="M70" s="87"/>
    </row>
    <row r="133" spans="1:13" s="20" customFormat="1" ht="17.25" customHeight="1" x14ac:dyDescent="0.35">
      <c r="A133" s="7"/>
      <c r="B133" s="21"/>
      <c r="C133" s="7"/>
      <c r="D133" s="7"/>
      <c r="E133" s="7"/>
      <c r="F133" s="7"/>
      <c r="G133" s="7"/>
      <c r="H133" s="7"/>
      <c r="I133" s="93"/>
      <c r="J133" s="93"/>
      <c r="K133" s="93"/>
      <c r="L133" s="93"/>
      <c r="M133" s="7"/>
    </row>
  </sheetData>
  <autoFilter ref="A18:M69" xr:uid="{64E3C8BE-39C6-4C86-B994-55DD5C175E19}">
    <filterColumn colId="1" showButton="0"/>
    <filterColumn colId="2" showButton="0"/>
  </autoFilter>
  <mergeCells count="86">
    <mergeCell ref="J55:J56"/>
    <mergeCell ref="K55:K56"/>
    <mergeCell ref="J58:J59"/>
    <mergeCell ref="K58:K59"/>
    <mergeCell ref="J53:J54"/>
    <mergeCell ref="K53:K54"/>
    <mergeCell ref="B58:D59"/>
    <mergeCell ref="E58:E59"/>
    <mergeCell ref="I58:I59"/>
    <mergeCell ref="I55:I56"/>
    <mergeCell ref="B42:D42"/>
    <mergeCell ref="A70:D70"/>
    <mergeCell ref="B51:D51"/>
    <mergeCell ref="B52:D52"/>
    <mergeCell ref="B53:D54"/>
    <mergeCell ref="A69:D69"/>
    <mergeCell ref="B65:D65"/>
    <mergeCell ref="B66:D66"/>
    <mergeCell ref="B67:D67"/>
    <mergeCell ref="B60:D60"/>
    <mergeCell ref="B61:D61"/>
    <mergeCell ref="B62:D62"/>
    <mergeCell ref="B63:D63"/>
    <mergeCell ref="B43:D43"/>
    <mergeCell ref="B21:D21"/>
    <mergeCell ref="B33:D33"/>
    <mergeCell ref="B34:D34"/>
    <mergeCell ref="B35:D35"/>
    <mergeCell ref="B36:D36"/>
    <mergeCell ref="B28:D28"/>
    <mergeCell ref="A29:M29"/>
    <mergeCell ref="A31:A32"/>
    <mergeCell ref="B31:D32"/>
    <mergeCell ref="B22:D22"/>
    <mergeCell ref="B23:D23"/>
    <mergeCell ref="B26:D26"/>
    <mergeCell ref="B27:D27"/>
    <mergeCell ref="B24:D24"/>
    <mergeCell ref="B25:D25"/>
    <mergeCell ref="B44:D44"/>
    <mergeCell ref="B47:D47"/>
    <mergeCell ref="A48:A49"/>
    <mergeCell ref="B48:D49"/>
    <mergeCell ref="B37:D37"/>
    <mergeCell ref="B38:D38"/>
    <mergeCell ref="B39:D39"/>
    <mergeCell ref="B40:D40"/>
    <mergeCell ref="B41:D41"/>
    <mergeCell ref="A17:M17"/>
    <mergeCell ref="B18:D18"/>
    <mergeCell ref="A19:A20"/>
    <mergeCell ref="B19:D20"/>
    <mergeCell ref="A11:M11"/>
    <mergeCell ref="A14:A16"/>
    <mergeCell ref="B14:D16"/>
    <mergeCell ref="E14:E16"/>
    <mergeCell ref="G14:I15"/>
    <mergeCell ref="J14:J16"/>
    <mergeCell ref="K14:K16"/>
    <mergeCell ref="L14:L16"/>
    <mergeCell ref="M14:M16"/>
    <mergeCell ref="F14:F16"/>
    <mergeCell ref="A12:M12"/>
    <mergeCell ref="D6:G6"/>
    <mergeCell ref="D7:G7"/>
    <mergeCell ref="D8:G8"/>
    <mergeCell ref="A10:G10"/>
    <mergeCell ref="K70:L70"/>
    <mergeCell ref="B68:D68"/>
    <mergeCell ref="B45:D45"/>
    <mergeCell ref="A46:M46"/>
    <mergeCell ref="K69:L69"/>
    <mergeCell ref="A53:A54"/>
    <mergeCell ref="B50:D50"/>
    <mergeCell ref="B64:D64"/>
    <mergeCell ref="E53:E54"/>
    <mergeCell ref="A55:A56"/>
    <mergeCell ref="E55:E56"/>
    <mergeCell ref="B55:D56"/>
    <mergeCell ref="B57:D57"/>
    <mergeCell ref="I53:I54"/>
    <mergeCell ref="A1:C1"/>
    <mergeCell ref="F1:G1"/>
    <mergeCell ref="E3:G3"/>
    <mergeCell ref="F4:G4"/>
    <mergeCell ref="A5:C5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34" fitToHeight="4" orientation="landscape" r:id="rId1"/>
  <headerFooter>
    <oddFooter xml:space="preserve">&amp;C                                                                                                                                              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КП окна, б двери (2)</vt:lpstr>
      <vt:lpstr>'Форма КП окна, б двери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Богданов Артем Сергеевич</dc:creator>
  <cp:lastModifiedBy>Савостян Елена Станиславовна</cp:lastModifiedBy>
  <cp:lastPrinted>2024-03-21T13:49:15Z</cp:lastPrinted>
  <dcterms:created xsi:type="dcterms:W3CDTF">2018-07-12T06:56:07Z</dcterms:created>
  <dcterms:modified xsi:type="dcterms:W3CDTF">2024-03-25T18:45:41Z</dcterms:modified>
</cp:coreProperties>
</file>