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X:\СДО\Тендер\Бугры 912\ЭО\"/>
    </mc:Choice>
  </mc:AlternateContent>
  <xr:revisionPtr revIDLastSave="0" documentId="13_ncr:1_{14744BE4-C5D1-4A91-9300-CF87552DEE98}" xr6:coauthVersionLast="45" xr6:coauthVersionMax="45" xr10:uidLastSave="{00000000-0000-0000-0000-000000000000}"/>
  <bookViews>
    <workbookView xWindow="-120" yWindow="-120" windowWidth="29040" windowHeight="15990" xr2:uid="{00000000-000D-0000-FFFF-FFFF00000000}"/>
  </bookViews>
  <sheets>
    <sheet name="форма КП 19" sheetId="2" r:id="rId1"/>
  </sheets>
  <definedNames>
    <definedName name="_xlnm.Print_Titles" localSheetId="0">'форма КП 19'!$16:$16</definedName>
    <definedName name="_xlnm.Print_Area" localSheetId="0">'форма КП 19'!$A$1:$I$202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94" i="2" l="1"/>
  <c r="I193" i="2"/>
  <c r="H193" i="2"/>
  <c r="I187" i="2"/>
  <c r="H187" i="2"/>
  <c r="H183" i="2"/>
  <c r="H184" i="2"/>
  <c r="H182" i="2"/>
  <c r="H73" i="2"/>
  <c r="H74" i="2"/>
  <c r="E71" i="2"/>
  <c r="E126" i="2"/>
  <c r="E125" i="2" s="1"/>
  <c r="E116" i="2"/>
  <c r="E75" i="2"/>
  <c r="E72" i="2" s="1"/>
  <c r="E135" i="2" l="1"/>
  <c r="H176" i="2" l="1"/>
  <c r="I175" i="2"/>
  <c r="E164" i="2" l="1"/>
  <c r="H130" i="2" l="1"/>
  <c r="E142" i="2"/>
  <c r="H138" i="2"/>
  <c r="H139" i="2"/>
  <c r="H147" i="2"/>
  <c r="I146" i="2"/>
  <c r="I144" i="2"/>
  <c r="E88" i="2"/>
  <c r="E96" i="2"/>
  <c r="E91" i="2"/>
  <c r="H128" i="2"/>
  <c r="E117" i="2" l="1"/>
  <c r="E118" i="2"/>
  <c r="E20" i="2"/>
  <c r="H21" i="2"/>
  <c r="H94" i="2" l="1"/>
  <c r="E99" i="2" l="1"/>
  <c r="H101" i="2" l="1"/>
  <c r="H63" i="2"/>
  <c r="H62" i="2"/>
  <c r="H61" i="2"/>
  <c r="H60" i="2"/>
  <c r="H59" i="2"/>
  <c r="H150" i="2" l="1"/>
  <c r="H149" i="2"/>
  <c r="I148" i="2"/>
  <c r="E123" i="2" l="1"/>
  <c r="H77" i="2"/>
  <c r="H86" i="2"/>
  <c r="H87" i="2"/>
  <c r="H88" i="2"/>
  <c r="H85" i="2"/>
  <c r="E82" i="2" l="1"/>
  <c r="I191" i="2" l="1"/>
  <c r="I192" i="2" s="1"/>
  <c r="H186" i="2"/>
  <c r="I185" i="2"/>
  <c r="I181" i="2"/>
  <c r="H174" i="2"/>
  <c r="I173" i="2"/>
  <c r="H172" i="2"/>
  <c r="I171" i="2"/>
  <c r="H170" i="2"/>
  <c r="I169" i="2"/>
  <c r="H168" i="2"/>
  <c r="I167" i="2"/>
  <c r="H166" i="2"/>
  <c r="H165" i="2"/>
  <c r="I164" i="2"/>
  <c r="H163" i="2"/>
  <c r="I162" i="2"/>
  <c r="H161" i="2"/>
  <c r="I160" i="2"/>
  <c r="H159" i="2"/>
  <c r="I158" i="2"/>
  <c r="H157" i="2"/>
  <c r="I156" i="2"/>
  <c r="H155" i="2"/>
  <c r="I154" i="2"/>
  <c r="H153" i="2"/>
  <c r="H152" i="2"/>
  <c r="I151" i="2"/>
  <c r="H145" i="2"/>
  <c r="H143" i="2"/>
  <c r="I142" i="2"/>
  <c r="H141" i="2"/>
  <c r="I140" i="2"/>
  <c r="H137" i="2"/>
  <c r="H136" i="2"/>
  <c r="I135" i="2"/>
  <c r="H131" i="2"/>
  <c r="I129" i="2"/>
  <c r="H127" i="2"/>
  <c r="H126" i="2"/>
  <c r="I125" i="2"/>
  <c r="H124" i="2"/>
  <c r="I123" i="2"/>
  <c r="H122" i="2"/>
  <c r="I121" i="2"/>
  <c r="H120" i="2"/>
  <c r="E119" i="2"/>
  <c r="I119" i="2" s="1"/>
  <c r="H118" i="2"/>
  <c r="I117" i="2"/>
  <c r="H116" i="2"/>
  <c r="E115" i="2"/>
  <c r="I115" i="2" s="1"/>
  <c r="H111" i="2"/>
  <c r="H110" i="2"/>
  <c r="I109" i="2"/>
  <c r="H108" i="2"/>
  <c r="I107" i="2"/>
  <c r="H103" i="2"/>
  <c r="H102" i="2"/>
  <c r="H100" i="2"/>
  <c r="I99" i="2"/>
  <c r="H98" i="2"/>
  <c r="H97" i="2"/>
  <c r="I96" i="2"/>
  <c r="H95" i="2"/>
  <c r="H93" i="2"/>
  <c r="H92" i="2"/>
  <c r="I91" i="2"/>
  <c r="H90" i="2"/>
  <c r="I89" i="2"/>
  <c r="E84" i="2"/>
  <c r="I84" i="2" s="1"/>
  <c r="H83" i="2"/>
  <c r="I82" i="2"/>
  <c r="H78" i="2"/>
  <c r="H76" i="2"/>
  <c r="H75" i="2"/>
  <c r="I72" i="2"/>
  <c r="H71" i="2"/>
  <c r="H70" i="2"/>
  <c r="H69" i="2"/>
  <c r="H68" i="2"/>
  <c r="H67" i="2"/>
  <c r="H66" i="2"/>
  <c r="H65" i="2"/>
  <c r="H58" i="2"/>
  <c r="H57" i="2"/>
  <c r="H56" i="2"/>
  <c r="H55" i="2"/>
  <c r="H54" i="2"/>
  <c r="I53" i="2"/>
  <c r="H51" i="2"/>
  <c r="H50" i="2"/>
  <c r="H49" i="2"/>
  <c r="H48" i="2"/>
  <c r="H47" i="2"/>
  <c r="H46" i="2"/>
  <c r="H45" i="2"/>
  <c r="H44" i="2"/>
  <c r="H43" i="2"/>
  <c r="H42" i="2"/>
  <c r="H41" i="2"/>
  <c r="I40" i="2"/>
  <c r="H38" i="2"/>
  <c r="H37" i="2"/>
  <c r="H36" i="2"/>
  <c r="H35" i="2"/>
  <c r="H34" i="2"/>
  <c r="I33" i="2"/>
  <c r="H28" i="2"/>
  <c r="I27" i="2"/>
  <c r="H26" i="2"/>
  <c r="I25" i="2"/>
  <c r="H24" i="2"/>
  <c r="H23" i="2"/>
  <c r="H22" i="2"/>
  <c r="I20" i="2"/>
  <c r="H19" i="2"/>
  <c r="I18" i="2"/>
  <c r="H79" i="2" l="1"/>
  <c r="I104" i="2"/>
  <c r="I177" i="2"/>
  <c r="H177" i="2"/>
  <c r="H104" i="2"/>
  <c r="I105" i="2" s="1"/>
  <c r="H29" i="2"/>
  <c r="I112" i="2"/>
  <c r="I132" i="2"/>
  <c r="I79" i="2"/>
  <c r="H112" i="2"/>
  <c r="H132" i="2"/>
  <c r="I29" i="2"/>
  <c r="I188" i="2" l="1"/>
  <c r="I113" i="2"/>
  <c r="I80" i="2"/>
  <c r="I178" i="2"/>
  <c r="I133" i="2"/>
  <c r="I30" i="2"/>
  <c r="I195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Сергиенко Елена Анатольевна</author>
  </authors>
  <commentList>
    <comment ref="C117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04"/>
          </rPr>
          <t>Сергиенко Елена Анатольевна:</t>
        </r>
        <r>
          <rPr>
            <sz val="9"/>
            <color indexed="81"/>
            <rFont val="Tahoma"/>
            <family val="2"/>
            <charset val="204"/>
          </rPr>
          <t xml:space="preserve">
Объем работ расчитан так: весь объем делю на 4 части, три четверти кладем по 2 провода, четверть кладем по три провода.</t>
        </r>
      </text>
    </comment>
  </commentList>
</comments>
</file>

<file path=xl/sharedStrings.xml><?xml version="1.0" encoding="utf-8"?>
<sst xmlns="http://schemas.openxmlformats.org/spreadsheetml/2006/main" count="638" uniqueCount="264">
  <si>
    <t>№</t>
  </si>
  <si>
    <t>Наименование работ, затрат</t>
  </si>
  <si>
    <t>Ед. изм.</t>
  </si>
  <si>
    <t>Кол-во</t>
  </si>
  <si>
    <t>Цена за ед.изм., руб.</t>
  </si>
  <si>
    <t>Общая стоимость, руб.</t>
  </si>
  <si>
    <t>работа</t>
  </si>
  <si>
    <t>матер.</t>
  </si>
  <si>
    <t>Монтаж щитового оборудования ЖЧ</t>
  </si>
  <si>
    <t>Щит заводского изготовления однорядный или двухрядный: шкафного исполнения, глубина до 800 мм</t>
  </si>
  <si>
    <t>1м ширины</t>
  </si>
  <si>
    <t>1.1</t>
  </si>
  <si>
    <t>шт</t>
  </si>
  <si>
    <t>2</t>
  </si>
  <si>
    <t>2.1</t>
  </si>
  <si>
    <t>3</t>
  </si>
  <si>
    <t>3.1</t>
  </si>
  <si>
    <t>3.2</t>
  </si>
  <si>
    <t>4</t>
  </si>
  <si>
    <t>4.1</t>
  </si>
  <si>
    <t>4.2</t>
  </si>
  <si>
    <t>4.3</t>
  </si>
  <si>
    <t>4.4</t>
  </si>
  <si>
    <t>5.1</t>
  </si>
  <si>
    <t>6.1</t>
  </si>
  <si>
    <t>6.2</t>
  </si>
  <si>
    <t>7</t>
  </si>
  <si>
    <t>7.1</t>
  </si>
  <si>
    <t>8</t>
  </si>
  <si>
    <t>8.1</t>
  </si>
  <si>
    <t>9</t>
  </si>
  <si>
    <t>9.1</t>
  </si>
  <si>
    <t>10</t>
  </si>
  <si>
    <t>Щитки, устанавливаемые в нише распорными дюбелями, масса щитка, кг, до: 25</t>
  </si>
  <si>
    <t>10.1</t>
  </si>
  <si>
    <t>11</t>
  </si>
  <si>
    <t>Шкаф (пульт) управления навесной, высота, ширина и глубина, мм, до: 600x600x350</t>
  </si>
  <si>
    <t>11.1</t>
  </si>
  <si>
    <t>12</t>
  </si>
  <si>
    <t>Ящик</t>
  </si>
  <si>
    <t>12.1</t>
  </si>
  <si>
    <t>м</t>
  </si>
  <si>
    <t>13.1</t>
  </si>
  <si>
    <t>13.2</t>
  </si>
  <si>
    <t xml:space="preserve">          Монтаж кабеленесущих систем</t>
  </si>
  <si>
    <t>Монтаж магистральных кабелей и проводов</t>
  </si>
  <si>
    <t>Кабели до 35 кв в проложенных трубах, блоках и коробах, массой 1 м, кг, до: 1</t>
  </si>
  <si>
    <t>Кабель силовой ВВГнг-FRLS 3х 2,5 мм3</t>
  </si>
  <si>
    <t>Затягивание проводов в проложенные трубы и металлические рукава. Провод первый одножильный или многожильный в общей оплетке, суммарное сечение, мм2, до: 16</t>
  </si>
  <si>
    <t>Кабель силовой ВВГнг-LS 5х 2,5 мм2</t>
  </si>
  <si>
    <t>Кабель силовой ВВГнг-FRLS 5х 2,5 мм3</t>
  </si>
  <si>
    <t xml:space="preserve">Кабель силовой ВВГнг-FRLS 5х 4 мм2 </t>
  </si>
  <si>
    <t xml:space="preserve">Кабель силовой ВВГнг-FRLS 5х 6 мм2 </t>
  </si>
  <si>
    <t>Проводник заземляющий из медного изолированного провода открыто по строительным основаниям</t>
  </si>
  <si>
    <t>Монтаж квартирной разводки</t>
  </si>
  <si>
    <t>Провод в трубке в монолите. Количество проводов в трубке до 3,  сечение провода, мм2, до: 6</t>
  </si>
  <si>
    <t>Провод в трубке в монолите. Количество проводов в трубке до 3,  сечение провода, мм2, до: 2,5</t>
  </si>
  <si>
    <t>Затягивание проводов в проложенные трубы и металлические рукава. Провод каждый последующий одножильный или многожильный в общей оплетке, суммарное сечение, мм2, до: 35</t>
  </si>
  <si>
    <t>Провод в трубке в монолите. Количество проводов в трубке 1,  сечение провода, мм2, до: 4</t>
  </si>
  <si>
    <t>Установка крюков для подвешивания светильников</t>
  </si>
  <si>
    <t>Крюк для подвески светильника</t>
  </si>
  <si>
    <t xml:space="preserve"> Монтаж осветительной и электроустановочной арматуры</t>
  </si>
  <si>
    <t>Патрон: подвесной</t>
  </si>
  <si>
    <t>Патрон подвесной</t>
  </si>
  <si>
    <t>Выключатель: одноклавишный утопленного типа при скрытой проводке</t>
  </si>
  <si>
    <t>Розетка штепсельная: неутопленного типа при открытой проводке</t>
  </si>
  <si>
    <t>Розетка штепсельная: утопленного типа при скрытой проводке</t>
  </si>
  <si>
    <t>Звонок с кнопкой</t>
  </si>
  <si>
    <t>к-т</t>
  </si>
  <si>
    <t xml:space="preserve">Звонки электрические </t>
  </si>
  <si>
    <t>Пуско-наладочные работы</t>
  </si>
  <si>
    <t>Комплекс пусконаладочных работ</t>
  </si>
  <si>
    <t>Итого по всем разделам</t>
  </si>
  <si>
    <t>ИТОГО:</t>
  </si>
  <si>
    <t>в т.ч. НДС 20%:</t>
  </si>
  <si>
    <t xml:space="preserve">Кабель силовой ВВГнг-LS 3х 2,5 мм2 </t>
  </si>
  <si>
    <t>Лоток металлический штампованный по установленным конструкциям, ширина лотка, мм, до: 400</t>
  </si>
  <si>
    <t>Лотки огнезащитной кабельной линии</t>
  </si>
  <si>
    <t>Трубы гофрированные по установленным конструкциям, диаметр труб до 25 мм</t>
  </si>
  <si>
    <r>
      <t xml:space="preserve">Труба гибкая, гофрированная ,с протяжкой, </t>
    </r>
    <r>
      <rPr>
        <sz val="10"/>
        <color theme="1"/>
        <rFont val="Calibri"/>
        <family val="2"/>
        <charset val="204"/>
      </rPr>
      <t>Ø</t>
    </r>
    <r>
      <rPr>
        <sz val="10"/>
        <color theme="1"/>
        <rFont val="Times New Roman"/>
        <family val="1"/>
        <charset val="204"/>
      </rPr>
      <t xml:space="preserve"> 20мм</t>
    </r>
  </si>
  <si>
    <r>
      <t xml:space="preserve">Труба гибкая, гофрированная ,с протяжкой, </t>
    </r>
    <r>
      <rPr>
        <sz val="10"/>
        <color theme="1"/>
        <rFont val="Calibri"/>
        <family val="2"/>
        <charset val="204"/>
      </rPr>
      <t>Ø</t>
    </r>
    <r>
      <rPr>
        <sz val="10"/>
        <color theme="1"/>
        <rFont val="Times New Roman"/>
        <family val="1"/>
        <charset val="204"/>
      </rPr>
      <t xml:space="preserve"> 25мм</t>
    </r>
  </si>
  <si>
    <t>5</t>
  </si>
  <si>
    <t>5.2</t>
  </si>
  <si>
    <t>5.3</t>
  </si>
  <si>
    <t>5.4</t>
  </si>
  <si>
    <t>5.5</t>
  </si>
  <si>
    <t>5.6</t>
  </si>
  <si>
    <t>6</t>
  </si>
  <si>
    <t>6.3</t>
  </si>
  <si>
    <t>6.4</t>
  </si>
  <si>
    <t>7.2</t>
  </si>
  <si>
    <t>13</t>
  </si>
  <si>
    <t>Итого:</t>
  </si>
  <si>
    <t>Итого по разделу</t>
  </si>
  <si>
    <t>Монтаж кабеля в проложенных трубах и лотках, суммарное сечение, мм2, до: 6</t>
  </si>
  <si>
    <t>Монтаж кабеля в проложенных трубах и лотках,  суммарное сечение, мм2, до: 16</t>
  </si>
  <si>
    <t>Монтаж кабеля в проложенных трубах и лотках,  суммарное сечение, мм2, до: 35</t>
  </si>
  <si>
    <t>м3</t>
  </si>
  <si>
    <t>Итого</t>
  </si>
  <si>
    <t>1</t>
  </si>
  <si>
    <t>1.2</t>
  </si>
  <si>
    <t>1.3</t>
  </si>
  <si>
    <t>1.4</t>
  </si>
  <si>
    <t>1.5</t>
  </si>
  <si>
    <t>2.2</t>
  </si>
  <si>
    <t>Розетка штепсельная: полугерметическая и герметическая (ванна)</t>
  </si>
  <si>
    <t>Монтаж трубостойки под сигнальные огни</t>
  </si>
  <si>
    <t>Монтаж огней сигнальных</t>
  </si>
  <si>
    <t>Однополюсный выключатель скрытой проводки,   10А, IP20</t>
  </si>
  <si>
    <t>Выключатель: полугерметический и герметический</t>
  </si>
  <si>
    <t>14</t>
  </si>
  <si>
    <t>14.1</t>
  </si>
  <si>
    <t>15.1</t>
  </si>
  <si>
    <t>16.1</t>
  </si>
  <si>
    <t>17</t>
  </si>
  <si>
    <t>17.1</t>
  </si>
  <si>
    <t>Провод ПуГВ 1*25 мм2</t>
  </si>
  <si>
    <t>Уравнивание потенциалов, заземление и молниезащита</t>
  </si>
  <si>
    <t>Заземлитель горизонтальный из стали: полосовой сечением 160 мм2</t>
  </si>
  <si>
    <t>+</t>
  </si>
  <si>
    <t>Монтаж концевых заделок, сечением жилы до 120 мм2</t>
  </si>
  <si>
    <t>Концевая муфта 1ПКТ-нг-LS-1-70/120 c болтовыми наконечниками</t>
  </si>
  <si>
    <t>Огнезащита кабельных проходок</t>
  </si>
  <si>
    <t>Итого по разделу:</t>
  </si>
  <si>
    <t xml:space="preserve"> </t>
  </si>
  <si>
    <t>2.3</t>
  </si>
  <si>
    <t>2.4</t>
  </si>
  <si>
    <t>Кабель силовой АВВГнг-LS 1х 95 мм2 1 кВ</t>
  </si>
  <si>
    <t xml:space="preserve">Кабель силовой ВВГнг-LS 5х 4 мм2 </t>
  </si>
  <si>
    <t>Ящик с понижающим трансформатором ЯТП-0,25 230/36 УХЛ4, IP30</t>
  </si>
  <si>
    <t>Коробка пластиковая  FS с кабельными вводами 100*100*50 мм, IP55</t>
  </si>
  <si>
    <t>Лампа накаливания на 60 Вт</t>
  </si>
  <si>
    <t>Выключатель: двухклавишный утопленного типа при скрытой проводке</t>
  </si>
  <si>
    <t>Однополюсный сдвоенный выключатель скрытой проводки,  10А,  IP20</t>
  </si>
  <si>
    <t>Однополюсный выключательоткрытой проводки,   10А, IP44</t>
  </si>
  <si>
    <t>Провод в трубке в монолите. Количество проводов в трубке до 4,  сечение провода, мм2, до: 2,5</t>
  </si>
  <si>
    <t>4.5</t>
  </si>
  <si>
    <t>4.6</t>
  </si>
  <si>
    <t>Кабель силовой АВВГнг-LS 1х 120 мм2 1 кВ</t>
  </si>
  <si>
    <t>Кабели до 35 кв в проложенных трубах, блоках и коробах, массой 1 м, кг, до: 2</t>
  </si>
  <si>
    <t>Сжим ответвительный У-871М 95-150/50-95</t>
  </si>
  <si>
    <t>Обоснование цены</t>
  </si>
  <si>
    <t>Договорная цена</t>
  </si>
  <si>
    <t>материал</t>
  </si>
  <si>
    <t>цена поставки</t>
  </si>
  <si>
    <t>Кабель силовой ВВГнг-LS 3*1,5мм2</t>
  </si>
  <si>
    <t>ПуВнг(А)1 6 мм2</t>
  </si>
  <si>
    <t>ПуВнг(А) 1,5 мм2</t>
  </si>
  <si>
    <t>ПуВнг(А)1 2,5 мм2</t>
  </si>
  <si>
    <t>ПуВ 1х4 мм2</t>
  </si>
  <si>
    <t>КОММЕРЧЕСКОЕ ПРЕДЛОЖЕНИЕ  №1</t>
  </si>
  <si>
    <t>Розетка скрытой установки однофазная, сдвоенная 16А,  IP44, 220В</t>
  </si>
  <si>
    <t>Розетка однофазная, с/у, 16А,  IP20</t>
  </si>
  <si>
    <t>Розетка однофазная, с/у, 16А,  IP20, сдвоенная</t>
  </si>
  <si>
    <t>Патрон: стенной или потолочный</t>
  </si>
  <si>
    <t>Патрон настенный с цоколем Е27</t>
  </si>
  <si>
    <t>Лампа накаливания 40Вт</t>
  </si>
  <si>
    <t>Кабель АВВГнг-1*16</t>
  </si>
  <si>
    <t>Розетка однофазная, открытой установки,  16А,  IP44</t>
  </si>
  <si>
    <t>Лоток лестничный 50*300*3000 LLK1-050-300</t>
  </si>
  <si>
    <t>Вертикальные стояки</t>
  </si>
  <si>
    <t>Комплект соединительный КС М6*16</t>
  </si>
  <si>
    <t>Кронштейн стеновой CLP10-UKK</t>
  </si>
  <si>
    <t>Болт анкерный с гайкой М10*75 CLP1M-A-B-10-75</t>
  </si>
  <si>
    <t>Комплет соединительный КС 6*10 CLP1M-CS-6-10</t>
  </si>
  <si>
    <t>Монтаж лестничных лотков под вертикальные стояки, ширина лотка до 400 мм</t>
  </si>
  <si>
    <t>Лоток металлический перфорированный по установленным конструкциям, ширина лотка, мм, до: 400</t>
  </si>
  <si>
    <t>Лоток перфорированный 100*300*3000 CLP10-100-300-3</t>
  </si>
  <si>
    <t>Крышка на лоток CLP1K-300-100-3</t>
  </si>
  <si>
    <t>Разделительная перегородка высотой 100 ммCLP1F-100-2</t>
  </si>
  <si>
    <t>Комплект соединительный  КС М6*10 CLP1M-CS-6-10-1</t>
  </si>
  <si>
    <t>Разветвитель Т-образный 100х300 CLP1T-100-300</t>
  </si>
  <si>
    <t>Профиль перфорированный  CLP1Z-050-</t>
  </si>
  <si>
    <t>Шпилька М8  CLPW10-TM-08-</t>
  </si>
  <si>
    <t>Держатель потолочный  CLW10-DR</t>
  </si>
  <si>
    <t>Гайка со стопорным буртиком М8  CLP1M-N-8</t>
  </si>
  <si>
    <t>Болт анкерный с гайкой М8*65 CLP1V-A-B-8-65</t>
  </si>
  <si>
    <r>
      <t>Поворот на 90</t>
    </r>
    <r>
      <rPr>
        <sz val="10"/>
        <color theme="1"/>
        <rFont val="Calibri"/>
        <family val="2"/>
        <charset val="204"/>
      </rPr>
      <t>°</t>
    </r>
    <r>
      <rPr>
        <sz val="10"/>
        <color theme="1"/>
        <rFont val="Times New Roman"/>
        <family val="1"/>
        <charset val="204"/>
      </rPr>
      <t xml:space="preserve"> 100*300 CLP2P-100-300</t>
    </r>
  </si>
  <si>
    <t>Вертикальные стояки ОКЛ</t>
  </si>
  <si>
    <t>Лоток металлический штампованный по установленным конструкциям, ширина лотка, мм, до 200</t>
  </si>
  <si>
    <t>Лоток неперфорированный 100*200*3000</t>
  </si>
  <si>
    <t>Крышка на лоток осн. 200 - 1,0 мм</t>
  </si>
  <si>
    <t>комплект соединительный КС М6*х10</t>
  </si>
  <si>
    <t>Стойка настенная CLW10-SNP-</t>
  </si>
  <si>
    <t>Кабель силовой ВВГнг-LS 5х 6 мм3</t>
  </si>
  <si>
    <t>Кабель силовой ВВГнг-FRLS 4 х 2,5 мм3</t>
  </si>
  <si>
    <t>Кабель силовой ВВГнг-LS 5х 10 мм2 1 кВ</t>
  </si>
  <si>
    <t>Кабель силовой ВВГнг-LS 5х16 мм2 0,66 кВ</t>
  </si>
  <si>
    <t>Внутренние сети электроснабжения и электроосвещения</t>
  </si>
  <si>
    <t>Объект: «Многоэтажные жилые дома" по адресу: Ленинградская область,Всевложский муниципальный район, Бугровское сельское поселение, поселок Бугры, массив Центральное, стр. поз № 17,№18,№19,№20,№21,№22, №23. Многоквартирный жилой дом стр. поз. 19</t>
  </si>
  <si>
    <t>Чертежи №14/П-14-V.19-ЭО</t>
  </si>
  <si>
    <t>ГРЩ - 19</t>
  </si>
  <si>
    <t>Коробка КУП1101</t>
  </si>
  <si>
    <t>держатели для крепления стальной полосы</t>
  </si>
  <si>
    <t>ЩРЭ3 щит этажный на 3квартиры  в комплекте со счетчиками и аппаратами (mb29-v-3 EKF)</t>
  </si>
  <si>
    <t>ЩРЭ4 щит этажный на 4 квартиры без слаботочного отсека в комплекте со счетчиками и аппаратами (mb29-v-4r EKF)</t>
  </si>
  <si>
    <t>ЩРЭ4 щит этажный на 4 квартиры  в комплекте со счетчиками и аппаратами (mb29-v-4 EKF)</t>
  </si>
  <si>
    <t>ЩРЭ6 щит этажный на 6 квартир  в комплекте со счетчиками и аппаратами (mb29-v-6 EKF)</t>
  </si>
  <si>
    <t xml:space="preserve">коробка установочная </t>
  </si>
  <si>
    <t>Светильник местного освещения</t>
  </si>
  <si>
    <t>Светильник светодиодный накладной 18Вт IP44 ТАБ I LE-СБУ-54-018-3798-44Д</t>
  </si>
  <si>
    <t>Светильник светодиодный накладной сблоком аварийного питания 18Вт  IP44 ТАБ I LE-СБУ-54-018-3798-44Д+LE-4390</t>
  </si>
  <si>
    <t>Светильник потолочный офисный светодиодный типа 4*18</t>
  </si>
  <si>
    <t>Светльник светодиодный 26 Вт IP20 OPTIMA.OPL ECO LED 595 4000K</t>
  </si>
  <si>
    <t>Светильник светодиодный 12Вт IP54 ДПО 1801(над входами и на переходных балконах)</t>
  </si>
  <si>
    <t>Светильник светодиодный потолочный/настенный</t>
  </si>
  <si>
    <t>Светильник светодиодный типа 2*36</t>
  </si>
  <si>
    <t>Светильник светодиодный 40Вт IP65 ДСП1401</t>
  </si>
  <si>
    <t>Монтаж прибора</t>
  </si>
  <si>
    <t>Блок аварийного питания БАП40-1,0 для LED IEK LLVPOD-EPK-40-1H к светильнику ДСП 1401</t>
  </si>
  <si>
    <t>Лампа накаливания 40 Вт</t>
  </si>
  <si>
    <t>Колодка клеммная на 4 клеммы</t>
  </si>
  <si>
    <t>Заградительные огни ЗОМ-РФ с лампой АЭРО-15</t>
  </si>
  <si>
    <t>Трубостойка с креплениями для ЗОМ L-1,2 м ТСО-120-3/4</t>
  </si>
  <si>
    <t xml:space="preserve">Пульт управления </t>
  </si>
  <si>
    <t>Блок управления заградительными огнями БУСО 1х220-1х220</t>
  </si>
  <si>
    <t>15</t>
  </si>
  <si>
    <t>18</t>
  </si>
  <si>
    <t>Монтаж фотореле</t>
  </si>
  <si>
    <t>18.1</t>
  </si>
  <si>
    <t>Фотореле ФР 602</t>
  </si>
  <si>
    <t>Поворот на 90 гр. 100х300</t>
  </si>
  <si>
    <t>Лоток неперфорированный горячеоцинкованный 100*300*3000 ИЭК CLN10-100-300-3</t>
  </si>
  <si>
    <t xml:space="preserve">Коробка распаячная огнестойкая ПС </t>
  </si>
  <si>
    <t>Труба гофрированная ПА негорючая (НГ), стойкая к ультрафиолету (УФ) черная</t>
  </si>
  <si>
    <t>Горизонтальные с креплением к потолку</t>
  </si>
  <si>
    <t>2.5</t>
  </si>
  <si>
    <t>2.6</t>
  </si>
  <si>
    <t>2.7</t>
  </si>
  <si>
    <t>2.8</t>
  </si>
  <si>
    <t>2.9</t>
  </si>
  <si>
    <t>2.10</t>
  </si>
  <si>
    <t>2.11</t>
  </si>
  <si>
    <t>3.3</t>
  </si>
  <si>
    <t>3.4</t>
  </si>
  <si>
    <t>3.5</t>
  </si>
  <si>
    <t>3.6</t>
  </si>
  <si>
    <t>3.7</t>
  </si>
  <si>
    <t>3.8</t>
  </si>
  <si>
    <t>3.9</t>
  </si>
  <si>
    <t>3.10</t>
  </si>
  <si>
    <t>Щит квартирный ЩК для студий, 1 и 2-хкомнатных квартир в комплекте ЩРн-12 (265*310*120) IP31</t>
  </si>
  <si>
    <t>Светильник с цоколем Е27  IP44 (квартиры ванны)</t>
  </si>
  <si>
    <t>Труба ПВХ жёсткая гладкая д.25мм, лёгкая</t>
  </si>
  <si>
    <t>Труба гибкая гофрированная ПВХ 25. Сертификат №НСОПБ.RU.ЭО.ПР.190.Н.00443 (срок до 02.08.2026)</t>
  </si>
  <si>
    <t>Огнезащита</t>
  </si>
  <si>
    <t xml:space="preserve">Устройство огнепреградительных поясов </t>
  </si>
  <si>
    <t>Негорючая минеральная вата типа Rockwool, плотность не менее 100кг/м3 1000х600х50мм</t>
  </si>
  <si>
    <t>Противопожарное покрытие СР 670</t>
  </si>
  <si>
    <t>кг</t>
  </si>
  <si>
    <t>Противопожарный герметик СР 606 (картридж 310мл)</t>
  </si>
  <si>
    <t xml:space="preserve">Пена двухкомпонентная огнезащитная ДКС арт DN1201 </t>
  </si>
  <si>
    <t>УТВЕРЖДАЮ</t>
  </si>
  <si>
    <t>Директор по строительству ООО "ПрокСтрой"</t>
  </si>
  <si>
    <t>____________________Иванов С.В.</t>
  </si>
  <si>
    <t>Наименование компании участника</t>
  </si>
  <si>
    <t>исполнитель</t>
  </si>
  <si>
    <t>Инженер СДО</t>
  </si>
  <si>
    <t>Сергиенко Е.А.</t>
  </si>
  <si>
    <t>Начальник ПТО</t>
  </si>
  <si>
    <t>Соломатина С.В.</t>
  </si>
  <si>
    <t>Главный инженер</t>
  </si>
  <si>
    <t>Бугаев М.Ю</t>
  </si>
  <si>
    <t>Сталь-полоса 40*5 оцинкованная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</si>
</sst>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vertAlign val="superscript"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u/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</font>
    <font>
      <b/>
      <sz val="11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b/>
      <sz val="10"/>
      <color rgb="FFFF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color theme="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9" fillId="0" borderId="0"/>
    <xf numFmtId="0" fontId="26" fillId="0" borderId="0" applyNumberFormat="0" applyFill="0" applyBorder="0" applyAlignment="0" applyProtection="0"/>
  </cellStyleXfs>
  <cellXfs count="290">
    <xf numFmtId="0" fontId="0" fillId="0" borderId="0" xfId="0"/>
    <xf numFmtId="49" fontId="5" fillId="0" borderId="15" xfId="0" applyNumberFormat="1" applyFont="1" applyFill="1" applyBorder="1" applyAlignment="1">
      <alignment horizontal="center" vertical="center" wrapText="1"/>
    </xf>
    <xf numFmtId="49" fontId="3" fillId="0" borderId="12" xfId="0" applyNumberFormat="1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vertical="center" wrapText="1"/>
    </xf>
    <xf numFmtId="0" fontId="5" fillId="0" borderId="15" xfId="0" applyFont="1" applyFill="1" applyBorder="1" applyAlignment="1">
      <alignment horizontal="center" vertical="center" wrapText="1"/>
    </xf>
    <xf numFmtId="4" fontId="1" fillId="0" borderId="16" xfId="0" applyNumberFormat="1" applyFont="1" applyFill="1" applyBorder="1" applyAlignment="1">
      <alignment horizontal="center" vertical="center" wrapText="1"/>
    </xf>
    <xf numFmtId="4" fontId="1" fillId="0" borderId="17" xfId="0" applyNumberFormat="1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vertical="center" wrapText="1"/>
    </xf>
    <xf numFmtId="0" fontId="3" fillId="0" borderId="15" xfId="0" applyFont="1" applyFill="1" applyBorder="1" applyAlignment="1">
      <alignment horizontal="center" vertical="center" wrapText="1"/>
    </xf>
    <xf numFmtId="4" fontId="2" fillId="0" borderId="16" xfId="0" applyNumberFormat="1" applyFont="1" applyFill="1" applyBorder="1" applyAlignment="1">
      <alignment horizontal="center" vertical="center" wrapText="1"/>
    </xf>
    <xf numFmtId="4" fontId="2" fillId="0" borderId="17" xfId="0" applyNumberFormat="1" applyFont="1" applyFill="1" applyBorder="1" applyAlignment="1">
      <alignment horizontal="center" vertical="center" wrapText="1"/>
    </xf>
    <xf numFmtId="0" fontId="17" fillId="0" borderId="15" xfId="0" applyFont="1" applyFill="1" applyBorder="1" applyAlignment="1">
      <alignment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11" xfId="0" applyNumberFormat="1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4" fontId="1" fillId="0" borderId="2" xfId="0" applyNumberFormat="1" applyFont="1" applyFill="1" applyBorder="1" applyAlignment="1">
      <alignment horizontal="center" vertical="center" wrapText="1"/>
    </xf>
    <xf numFmtId="4" fontId="1" fillId="0" borderId="3" xfId="0" applyNumberFormat="1" applyFont="1" applyFill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4" fontId="2" fillId="0" borderId="3" xfId="0" applyNumberFormat="1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right" vertical="center" wrapText="1"/>
    </xf>
    <xf numFmtId="0" fontId="3" fillId="0" borderId="21" xfId="0" applyFont="1" applyFill="1" applyBorder="1" applyAlignment="1">
      <alignment vertical="center" wrapText="1"/>
    </xf>
    <xf numFmtId="0" fontId="3" fillId="0" borderId="21" xfId="0" applyFont="1" applyFill="1" applyBorder="1" applyAlignment="1">
      <alignment horizontal="center" vertical="center" wrapText="1"/>
    </xf>
    <xf numFmtId="4" fontId="3" fillId="0" borderId="23" xfId="0" applyNumberFormat="1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4" fontId="3" fillId="0" borderId="13" xfId="0" applyNumberFormat="1" applyFont="1" applyFill="1" applyBorder="1" applyAlignment="1">
      <alignment horizontal="center" vertical="center" wrapText="1"/>
    </xf>
    <xf numFmtId="4" fontId="3" fillId="0" borderId="14" xfId="0" applyNumberFormat="1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vertical="center" wrapText="1"/>
    </xf>
    <xf numFmtId="0" fontId="5" fillId="0" borderId="12" xfId="0" applyFont="1" applyFill="1" applyBorder="1" applyAlignment="1">
      <alignment vertical="center" wrapText="1"/>
    </xf>
    <xf numFmtId="0" fontId="5" fillId="0" borderId="12" xfId="0" applyFont="1" applyFill="1" applyBorder="1" applyAlignment="1">
      <alignment horizontal="center" vertical="center" wrapText="1"/>
    </xf>
    <xf numFmtId="4" fontId="5" fillId="0" borderId="13" xfId="0" applyNumberFormat="1" applyFont="1" applyFill="1" applyBorder="1" applyAlignment="1">
      <alignment horizontal="center" vertical="center" wrapText="1"/>
    </xf>
    <xf numFmtId="4" fontId="5" fillId="0" borderId="14" xfId="0" applyNumberFormat="1" applyFont="1" applyFill="1" applyBorder="1" applyAlignment="1">
      <alignment horizontal="center" vertical="center" wrapText="1"/>
    </xf>
    <xf numFmtId="4" fontId="2" fillId="0" borderId="13" xfId="0" applyNumberFormat="1" applyFont="1" applyFill="1" applyBorder="1" applyAlignment="1">
      <alignment horizontal="center" vertical="center" wrapText="1"/>
    </xf>
    <xf numFmtId="4" fontId="2" fillId="0" borderId="14" xfId="0" applyNumberFormat="1" applyFont="1" applyFill="1" applyBorder="1" applyAlignment="1">
      <alignment horizontal="center" vertical="center" wrapText="1"/>
    </xf>
    <xf numFmtId="4" fontId="1" fillId="0" borderId="13" xfId="0" applyNumberFormat="1" applyFont="1" applyFill="1" applyBorder="1" applyAlignment="1">
      <alignment horizontal="center" vertical="center" wrapText="1"/>
    </xf>
    <xf numFmtId="4" fontId="1" fillId="0" borderId="14" xfId="0" applyNumberFormat="1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5" fillId="0" borderId="33" xfId="0" applyFont="1" applyFill="1" applyBorder="1" applyAlignment="1">
      <alignment horizontal="center" vertical="center" wrapText="1"/>
    </xf>
    <xf numFmtId="49" fontId="5" fillId="0" borderId="18" xfId="0" applyNumberFormat="1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right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4" fontId="1" fillId="0" borderId="34" xfId="0" applyNumberFormat="1" applyFont="1" applyFill="1" applyBorder="1" applyAlignment="1">
      <alignment horizontal="center" vertical="center" wrapText="1"/>
    </xf>
    <xf numFmtId="4" fontId="2" fillId="0" borderId="18" xfId="0" applyNumberFormat="1" applyFont="1" applyFill="1" applyBorder="1" applyAlignment="1">
      <alignment horizontal="center" vertical="center" wrapText="1"/>
    </xf>
    <xf numFmtId="4" fontId="2" fillId="0" borderId="19" xfId="0" applyNumberFormat="1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vertical="center" wrapText="1"/>
    </xf>
    <xf numFmtId="0" fontId="4" fillId="0" borderId="11" xfId="0" applyFont="1" applyFill="1" applyBorder="1" applyAlignment="1">
      <alignment horizontal="center" vertical="center" wrapText="1"/>
    </xf>
    <xf numFmtId="4" fontId="2" fillId="0" borderId="23" xfId="0" applyNumberFormat="1" applyFont="1" applyFill="1" applyBorder="1" applyAlignment="1">
      <alignment horizontal="center" vertical="center" wrapText="1"/>
    </xf>
    <xf numFmtId="4" fontId="5" fillId="0" borderId="16" xfId="0" applyNumberFormat="1" applyFont="1" applyFill="1" applyBorder="1" applyAlignment="1">
      <alignment horizontal="center" vertical="center" wrapText="1"/>
    </xf>
    <xf numFmtId="4" fontId="5" fillId="0" borderId="17" xfId="0" applyNumberFormat="1" applyFont="1" applyFill="1" applyBorder="1" applyAlignment="1">
      <alignment horizontal="center" vertical="center" wrapText="1"/>
    </xf>
    <xf numFmtId="0" fontId="5" fillId="0" borderId="26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10" fillId="0" borderId="28" xfId="1" applyFont="1" applyFill="1" applyBorder="1" applyAlignment="1">
      <alignment horizontal="justify" vertical="center"/>
    </xf>
    <xf numFmtId="0" fontId="5" fillId="0" borderId="27" xfId="0" applyFont="1" applyFill="1" applyBorder="1" applyAlignment="1">
      <alignment vertical="center" wrapText="1"/>
    </xf>
    <xf numFmtId="0" fontId="3" fillId="0" borderId="27" xfId="0" applyFont="1" applyFill="1" applyBorder="1" applyAlignment="1">
      <alignment vertical="center" wrapText="1"/>
    </xf>
    <xf numFmtId="3" fontId="3" fillId="0" borderId="26" xfId="0" applyNumberFormat="1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 wrapText="1"/>
    </xf>
    <xf numFmtId="0" fontId="3" fillId="0" borderId="32" xfId="0" applyFont="1" applyFill="1" applyBorder="1" applyAlignment="1">
      <alignment horizontal="center" vertical="center" wrapText="1"/>
    </xf>
    <xf numFmtId="3" fontId="5" fillId="0" borderId="26" xfId="0" applyNumberFormat="1" applyFont="1" applyFill="1" applyBorder="1" applyAlignment="1">
      <alignment horizontal="center" vertical="center" wrapText="1"/>
    </xf>
    <xf numFmtId="4" fontId="1" fillId="0" borderId="12" xfId="0" applyNumberFormat="1" applyFont="1" applyFill="1" applyBorder="1" applyAlignment="1">
      <alignment horizontal="center" vertical="center" wrapText="1"/>
    </xf>
    <xf numFmtId="4" fontId="1" fillId="0" borderId="32" xfId="0" applyNumberFormat="1" applyFont="1" applyFill="1" applyBorder="1" applyAlignment="1">
      <alignment horizontal="center" vertical="center" wrapText="1"/>
    </xf>
    <xf numFmtId="4" fontId="3" fillId="0" borderId="12" xfId="0" applyNumberFormat="1" applyFont="1" applyFill="1" applyBorder="1" applyAlignment="1">
      <alignment horizontal="center" vertical="center" wrapText="1"/>
    </xf>
    <xf numFmtId="4" fontId="3" fillId="0" borderId="32" xfId="0" applyNumberFormat="1" applyFont="1" applyFill="1" applyBorder="1" applyAlignment="1">
      <alignment horizontal="center" vertical="center" wrapText="1"/>
    </xf>
    <xf numFmtId="4" fontId="5" fillId="0" borderId="15" xfId="0" applyNumberFormat="1" applyFont="1" applyFill="1" applyBorder="1" applyAlignment="1">
      <alignment horizontal="center" vertical="center" wrapText="1"/>
    </xf>
    <xf numFmtId="4" fontId="5" fillId="0" borderId="36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" fontId="2" fillId="0" borderId="11" xfId="0" applyNumberFormat="1" applyFont="1" applyFill="1" applyBorder="1" applyAlignment="1">
      <alignment horizontal="center" vertical="center" wrapText="1"/>
    </xf>
    <xf numFmtId="4" fontId="3" fillId="0" borderId="11" xfId="0" applyNumberFormat="1" applyFont="1" applyFill="1" applyBorder="1" applyAlignment="1">
      <alignment horizontal="center" vertical="center" wrapText="1"/>
    </xf>
    <xf numFmtId="4" fontId="3" fillId="0" borderId="31" xfId="0" applyNumberFormat="1" applyFont="1" applyFill="1" applyBorder="1" applyAlignment="1">
      <alignment horizontal="center" vertical="center" wrapText="1"/>
    </xf>
    <xf numFmtId="4" fontId="1" fillId="0" borderId="23" xfId="0" applyNumberFormat="1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5" fillId="0" borderId="35" xfId="0" applyFont="1" applyFill="1" applyBorder="1" applyAlignment="1">
      <alignment horizontal="center" vertical="center" wrapText="1"/>
    </xf>
    <xf numFmtId="0" fontId="3" fillId="0" borderId="35" xfId="0" applyFont="1" applyFill="1" applyBorder="1" applyAlignment="1">
      <alignment horizontal="center" vertical="center" wrapText="1"/>
    </xf>
    <xf numFmtId="0" fontId="3" fillId="0" borderId="33" xfId="0" applyFont="1" applyFill="1" applyBorder="1" applyAlignment="1">
      <alignment horizontal="center" vertical="center" wrapText="1"/>
    </xf>
    <xf numFmtId="4" fontId="5" fillId="0" borderId="23" xfId="0" applyNumberFormat="1" applyFont="1" applyFill="1" applyBorder="1" applyAlignment="1">
      <alignment horizontal="center" vertical="center" wrapText="1"/>
    </xf>
    <xf numFmtId="4" fontId="3" fillId="0" borderId="2" xfId="0" applyNumberFormat="1" applyFont="1" applyFill="1" applyBorder="1" applyAlignment="1">
      <alignment horizontal="center" vertical="center" wrapText="1"/>
    </xf>
    <xf numFmtId="4" fontId="3" fillId="0" borderId="3" xfId="0" applyNumberFormat="1" applyFont="1" applyFill="1" applyBorder="1" applyAlignment="1">
      <alignment horizontal="center" vertical="center" wrapText="1"/>
    </xf>
    <xf numFmtId="4" fontId="5" fillId="0" borderId="22" xfId="0" applyNumberFormat="1" applyFont="1" applyFill="1" applyBorder="1" applyAlignment="1">
      <alignment horizontal="center" vertical="center" wrapText="1"/>
    </xf>
    <xf numFmtId="4" fontId="3" fillId="0" borderId="17" xfId="0" applyNumberFormat="1" applyFont="1" applyFill="1" applyBorder="1" applyAlignment="1">
      <alignment horizontal="center" vertical="center" wrapText="1"/>
    </xf>
    <xf numFmtId="4" fontId="3" fillId="0" borderId="16" xfId="0" applyNumberFormat="1" applyFont="1" applyFill="1" applyBorder="1" applyAlignment="1">
      <alignment horizontal="center" vertical="center" wrapText="1"/>
    </xf>
    <xf numFmtId="4" fontId="3" fillId="0" borderId="36" xfId="0" applyNumberFormat="1" applyFont="1" applyFill="1" applyBorder="1" applyAlignment="1">
      <alignment horizontal="center" vertical="center" wrapText="1"/>
    </xf>
    <xf numFmtId="4" fontId="18" fillId="0" borderId="14" xfId="0" applyNumberFormat="1" applyFont="1" applyFill="1" applyBorder="1" applyAlignment="1">
      <alignment horizontal="center" vertical="center" wrapText="1"/>
    </xf>
    <xf numFmtId="3" fontId="3" fillId="0" borderId="15" xfId="0" applyNumberFormat="1" applyFont="1" applyFill="1" applyBorder="1" applyAlignment="1">
      <alignment horizontal="center" vertical="center" wrapText="1"/>
    </xf>
    <xf numFmtId="3" fontId="5" fillId="0" borderId="15" xfId="0" applyNumberFormat="1" applyFont="1" applyFill="1" applyBorder="1" applyAlignment="1">
      <alignment horizontal="center" vertical="center" wrapText="1"/>
    </xf>
    <xf numFmtId="4" fontId="3" fillId="0" borderId="22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49" fontId="5" fillId="0" borderId="47" xfId="0" applyNumberFormat="1" applyFont="1" applyFill="1" applyBorder="1" applyAlignment="1">
      <alignment horizontal="center" vertical="center" wrapText="1"/>
    </xf>
    <xf numFmtId="49" fontId="3" fillId="0" borderId="15" xfId="0" applyNumberFormat="1" applyFont="1" applyFill="1" applyBorder="1" applyAlignment="1">
      <alignment horizontal="center" vertical="center" wrapText="1"/>
    </xf>
    <xf numFmtId="0" fontId="1" fillId="0" borderId="24" xfId="0" applyFont="1" applyFill="1" applyBorder="1" applyAlignment="1">
      <alignment vertical="center" wrapText="1"/>
    </xf>
    <xf numFmtId="49" fontId="5" fillId="0" borderId="5" xfId="0" applyNumberFormat="1" applyFont="1" applyFill="1" applyBorder="1" applyAlignment="1">
      <alignment horizontal="center" vertical="center" wrapText="1"/>
    </xf>
    <xf numFmtId="49" fontId="5" fillId="0" borderId="24" xfId="0" applyNumberFormat="1" applyFont="1" applyFill="1" applyBorder="1" applyAlignment="1">
      <alignment horizontal="center" vertical="center" wrapText="1"/>
    </xf>
    <xf numFmtId="49" fontId="3" fillId="0" borderId="26" xfId="0" applyNumberFormat="1" applyFont="1" applyFill="1" applyBorder="1" applyAlignment="1">
      <alignment horizontal="center" vertical="center" wrapText="1"/>
    </xf>
    <xf numFmtId="49" fontId="3" fillId="0" borderId="18" xfId="0" applyNumberFormat="1" applyFont="1" applyFill="1" applyBorder="1" applyAlignment="1">
      <alignment horizontal="center" vertical="center" wrapText="1"/>
    </xf>
    <xf numFmtId="49" fontId="3" fillId="0" borderId="21" xfId="0" applyNumberFormat="1" applyFont="1" applyFill="1" applyBorder="1" applyAlignment="1">
      <alignment horizontal="center" vertical="center" wrapText="1"/>
    </xf>
    <xf numFmtId="49" fontId="5" fillId="0" borderId="21" xfId="0" applyNumberFormat="1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vertical="center" wrapText="1"/>
    </xf>
    <xf numFmtId="0" fontId="1" fillId="0" borderId="47" xfId="0" applyFont="1" applyFill="1" applyBorder="1" applyAlignment="1">
      <alignment vertical="center" wrapText="1"/>
    </xf>
    <xf numFmtId="49" fontId="3" fillId="0" borderId="11" xfId="0" applyNumberFormat="1" applyFont="1" applyFill="1" applyBorder="1" applyAlignment="1">
      <alignment horizontal="center" vertical="center" wrapText="1"/>
    </xf>
    <xf numFmtId="49" fontId="2" fillId="0" borderId="11" xfId="0" applyNumberFormat="1" applyFont="1" applyFill="1" applyBorder="1" applyAlignment="1">
      <alignment horizontal="center" vertical="center" wrapText="1"/>
    </xf>
    <xf numFmtId="49" fontId="2" fillId="0" borderId="24" xfId="0" applyNumberFormat="1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13" fillId="0" borderId="20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6" xfId="0" applyFont="1" applyFill="1" applyBorder="1" applyAlignment="1">
      <alignment vertical="center" wrapText="1"/>
    </xf>
    <xf numFmtId="0" fontId="19" fillId="0" borderId="0" xfId="0" applyFont="1" applyFill="1" applyAlignment="1">
      <alignment vertical="center" wrapText="1"/>
    </xf>
    <xf numFmtId="0" fontId="8" fillId="0" borderId="0" xfId="0" applyFont="1" applyFill="1" applyAlignment="1">
      <alignment vertical="center" wrapText="1"/>
    </xf>
    <xf numFmtId="0" fontId="20" fillId="0" borderId="0" xfId="0" applyFont="1" applyFill="1" applyAlignment="1">
      <alignment vertical="center" wrapText="1"/>
    </xf>
    <xf numFmtId="49" fontId="3" fillId="0" borderId="29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Alignment="1">
      <alignment vertical="center" wrapText="1"/>
    </xf>
    <xf numFmtId="49" fontId="3" fillId="0" borderId="0" xfId="0" applyNumberFormat="1" applyFont="1" applyFill="1" applyAlignment="1">
      <alignment horizontal="center" vertical="center" wrapText="1"/>
    </xf>
    <xf numFmtId="49" fontId="5" fillId="0" borderId="24" xfId="0" applyNumberFormat="1" applyFont="1" applyFill="1" applyBorder="1" applyAlignment="1">
      <alignment vertical="center" wrapText="1"/>
    </xf>
    <xf numFmtId="49" fontId="5" fillId="0" borderId="18" xfId="0" applyNumberFormat="1" applyFont="1" applyFill="1" applyBorder="1" applyAlignment="1">
      <alignment vertical="center" wrapText="1"/>
    </xf>
    <xf numFmtId="49" fontId="5" fillId="0" borderId="48" xfId="0" applyNumberFormat="1" applyFont="1" applyFill="1" applyBorder="1" applyAlignment="1">
      <alignment vertical="center" wrapText="1"/>
    </xf>
    <xf numFmtId="49" fontId="3" fillId="0" borderId="24" xfId="0" applyNumberFormat="1" applyFont="1" applyFill="1" applyBorder="1" applyAlignment="1">
      <alignment horizontal="center" vertical="center" wrapText="1"/>
    </xf>
    <xf numFmtId="49" fontId="5" fillId="0" borderId="54" xfId="0" applyNumberFormat="1" applyFont="1" applyFill="1" applyBorder="1" applyAlignment="1">
      <alignment vertical="center" wrapText="1"/>
    </xf>
    <xf numFmtId="49" fontId="5" fillId="0" borderId="4" xfId="0" applyNumberFormat="1" applyFont="1" applyFill="1" applyBorder="1" applyAlignment="1">
      <alignment vertical="center" wrapText="1"/>
    </xf>
    <xf numFmtId="49" fontId="5" fillId="0" borderId="8" xfId="0" applyNumberFormat="1" applyFont="1" applyFill="1" applyBorder="1" applyAlignment="1">
      <alignment vertical="center" wrapText="1"/>
    </xf>
    <xf numFmtId="49" fontId="18" fillId="0" borderId="0" xfId="0" applyNumberFormat="1" applyFont="1" applyFill="1" applyAlignment="1">
      <alignment vertical="center" wrapText="1"/>
    </xf>
    <xf numFmtId="49" fontId="10" fillId="0" borderId="0" xfId="0" applyNumberFormat="1" applyFont="1" applyFill="1" applyAlignment="1">
      <alignment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vertical="center" wrapText="1"/>
    </xf>
    <xf numFmtId="0" fontId="3" fillId="0" borderId="32" xfId="0" applyFont="1" applyFill="1" applyBorder="1" applyAlignment="1">
      <alignment vertical="center" wrapText="1"/>
    </xf>
    <xf numFmtId="0" fontId="10" fillId="0" borderId="38" xfId="1" applyFont="1" applyFill="1" applyBorder="1" applyAlignment="1">
      <alignment horizontal="justify" vertical="center"/>
    </xf>
    <xf numFmtId="0" fontId="3" fillId="0" borderId="9" xfId="0" applyFont="1" applyFill="1" applyBorder="1" applyAlignment="1">
      <alignment horizontal="center" vertical="center" wrapText="1"/>
    </xf>
    <xf numFmtId="4" fontId="1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49" fontId="5" fillId="0" borderId="12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" fontId="2" fillId="0" borderId="20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4" fontId="20" fillId="0" borderId="13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right" vertical="center" wrapText="1"/>
    </xf>
    <xf numFmtId="0" fontId="5" fillId="0" borderId="48" xfId="0" applyFont="1" applyFill="1" applyBorder="1" applyAlignment="1">
      <alignment horizontal="center" vertical="center" wrapText="1"/>
    </xf>
    <xf numFmtId="0" fontId="5" fillId="0" borderId="51" xfId="0" applyFont="1" applyFill="1" applyBorder="1" applyAlignment="1">
      <alignment horizontal="center" vertical="center" wrapText="1"/>
    </xf>
    <xf numFmtId="4" fontId="2" fillId="0" borderId="51" xfId="0" applyNumberFormat="1" applyFont="1" applyFill="1" applyBorder="1" applyAlignment="1">
      <alignment horizontal="center" vertical="center" wrapText="1"/>
    </xf>
    <xf numFmtId="4" fontId="1" fillId="0" borderId="49" xfId="0" applyNumberFormat="1" applyFont="1" applyFill="1" applyBorder="1" applyAlignment="1">
      <alignment horizontal="center" vertical="center" wrapText="1"/>
    </xf>
    <xf numFmtId="4" fontId="2" fillId="0" borderId="52" xfId="0" applyNumberFormat="1" applyFont="1" applyFill="1" applyBorder="1" applyAlignment="1">
      <alignment horizontal="center" vertical="center" wrapText="1"/>
    </xf>
    <xf numFmtId="4" fontId="2" fillId="0" borderId="53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4" fontId="1" fillId="0" borderId="0" xfId="0" applyNumberFormat="1" applyFont="1" applyFill="1" applyAlignment="1">
      <alignment horizontal="center" vertical="center" wrapText="1"/>
    </xf>
    <xf numFmtId="4" fontId="20" fillId="0" borderId="0" xfId="0" applyNumberFormat="1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center" vertical="center" wrapText="1"/>
    </xf>
    <xf numFmtId="4" fontId="1" fillId="0" borderId="46" xfId="0" applyNumberFormat="1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right" vertical="center" wrapText="1"/>
    </xf>
    <xf numFmtId="4" fontId="1" fillId="0" borderId="7" xfId="0" applyNumberFormat="1" applyFont="1" applyFill="1" applyBorder="1" applyAlignment="1">
      <alignment horizontal="center" vertical="center" wrapText="1"/>
    </xf>
    <xf numFmtId="4" fontId="2" fillId="0" borderId="7" xfId="0" applyNumberFormat="1" applyFont="1" applyFill="1" applyBorder="1" applyAlignment="1">
      <alignment horizontal="center" vertical="center" wrapText="1"/>
    </xf>
    <xf numFmtId="0" fontId="5" fillId="0" borderId="2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47" xfId="0" applyFont="1" applyFill="1" applyBorder="1" applyAlignment="1">
      <alignment horizontal="center" vertical="center" wrapText="1"/>
    </xf>
    <xf numFmtId="4" fontId="1" fillId="0" borderId="53" xfId="0" applyNumberFormat="1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vertical="center" wrapText="1"/>
    </xf>
    <xf numFmtId="4" fontId="1" fillId="0" borderId="11" xfId="0" applyNumberFormat="1" applyFont="1" applyFill="1" applyBorder="1" applyAlignment="1">
      <alignment horizontal="center" vertical="center" wrapText="1"/>
    </xf>
    <xf numFmtId="4" fontId="2" fillId="0" borderId="31" xfId="0" applyNumberFormat="1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vertical="center" wrapText="1"/>
    </xf>
    <xf numFmtId="0" fontId="5" fillId="0" borderId="24" xfId="0" applyFont="1" applyFill="1" applyBorder="1" applyAlignment="1">
      <alignment horizontal="center" vertical="center" wrapText="1"/>
    </xf>
    <xf numFmtId="4" fontId="1" fillId="0" borderId="24" xfId="0" applyNumberFormat="1" applyFont="1" applyFill="1" applyBorder="1" applyAlignment="1">
      <alignment horizontal="center" vertical="center" wrapText="1"/>
    </xf>
    <xf numFmtId="4" fontId="2" fillId="0" borderId="5" xfId="0" applyNumberFormat="1" applyFont="1" applyFill="1" applyBorder="1" applyAlignment="1">
      <alignment horizontal="center" vertical="center" wrapText="1"/>
    </xf>
    <xf numFmtId="4" fontId="2" fillId="0" borderId="49" xfId="0" applyNumberFormat="1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vertical="center" wrapText="1"/>
    </xf>
    <xf numFmtId="0" fontId="6" fillId="0" borderId="48" xfId="0" applyFont="1" applyFill="1" applyBorder="1" applyAlignment="1">
      <alignment vertical="center" wrapText="1"/>
    </xf>
    <xf numFmtId="0" fontId="1" fillId="0" borderId="48" xfId="0" applyFont="1" applyFill="1" applyBorder="1" applyAlignment="1">
      <alignment vertical="center" wrapText="1"/>
    </xf>
    <xf numFmtId="4" fontId="1" fillId="0" borderId="48" xfId="0" applyNumberFormat="1" applyFont="1" applyFill="1" applyBorder="1" applyAlignment="1">
      <alignment horizontal="center" vertical="center" wrapText="1"/>
    </xf>
    <xf numFmtId="4" fontId="6" fillId="0" borderId="48" xfId="0" applyNumberFormat="1" applyFont="1" applyFill="1" applyBorder="1" applyAlignment="1">
      <alignment horizontal="center" vertical="center" wrapText="1"/>
    </xf>
    <xf numFmtId="4" fontId="6" fillId="0" borderId="49" xfId="0" applyNumberFormat="1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right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4" fontId="6" fillId="0" borderId="6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37" xfId="0" applyFont="1" applyFill="1" applyBorder="1" applyAlignment="1">
      <alignment horizontal="center" vertical="center" wrapText="1"/>
    </xf>
    <xf numFmtId="0" fontId="3" fillId="0" borderId="29" xfId="0" applyFont="1" applyFill="1" applyBorder="1" applyAlignment="1">
      <alignment horizontal="center" vertical="center" wrapText="1"/>
    </xf>
    <xf numFmtId="4" fontId="2" fillId="0" borderId="4" xfId="0" applyNumberFormat="1" applyFont="1" applyFill="1" applyBorder="1" applyAlignment="1">
      <alignment horizontal="center" vertical="center" wrapText="1"/>
    </xf>
    <xf numFmtId="0" fontId="12" fillId="0" borderId="18" xfId="0" applyFont="1" applyFill="1" applyBorder="1" applyAlignment="1">
      <alignment horizontal="center" vertical="center" wrapText="1"/>
    </xf>
    <xf numFmtId="4" fontId="2" fillId="0" borderId="34" xfId="0" applyNumberFormat="1" applyFont="1" applyFill="1" applyBorder="1" applyAlignment="1">
      <alignment horizontal="center" vertical="center" wrapText="1"/>
    </xf>
    <xf numFmtId="4" fontId="6" fillId="0" borderId="20" xfId="0" applyNumberFormat="1" applyFont="1" applyFill="1" applyBorder="1" applyAlignment="1">
      <alignment horizontal="center" vertical="center" wrapText="1"/>
    </xf>
    <xf numFmtId="0" fontId="14" fillId="0" borderId="42" xfId="0" applyFont="1" applyFill="1" applyBorder="1" applyAlignment="1">
      <alignment vertical="center" wrapText="1"/>
    </xf>
    <xf numFmtId="0" fontId="13" fillId="0" borderId="42" xfId="0" applyFont="1" applyFill="1" applyBorder="1" applyAlignment="1">
      <alignment vertical="center" wrapText="1"/>
    </xf>
    <xf numFmtId="4" fontId="13" fillId="0" borderId="42" xfId="0" applyNumberFormat="1" applyFont="1" applyFill="1" applyBorder="1" applyAlignment="1">
      <alignment horizontal="center" vertical="center" wrapText="1"/>
    </xf>
    <xf numFmtId="4" fontId="2" fillId="0" borderId="42" xfId="0" applyNumberFormat="1" applyFont="1" applyFill="1" applyBorder="1" applyAlignment="1">
      <alignment horizontal="center" vertical="center" wrapText="1"/>
    </xf>
    <xf numFmtId="0" fontId="13" fillId="0" borderId="0" xfId="0" applyFont="1" applyFill="1" applyAlignment="1">
      <alignment vertical="center" wrapText="1"/>
    </xf>
    <xf numFmtId="0" fontId="2" fillId="0" borderId="43" xfId="0" applyFont="1" applyFill="1" applyBorder="1" applyAlignment="1">
      <alignment vertical="center" wrapText="1"/>
    </xf>
    <xf numFmtId="0" fontId="2" fillId="0" borderId="43" xfId="0" applyFont="1" applyFill="1" applyBorder="1" applyAlignment="1">
      <alignment horizontal="center" vertical="center" wrapText="1"/>
    </xf>
    <xf numFmtId="0" fontId="2" fillId="0" borderId="44" xfId="0" applyFont="1" applyFill="1" applyBorder="1" applyAlignment="1">
      <alignment vertical="center" wrapText="1"/>
    </xf>
    <xf numFmtId="0" fontId="2" fillId="0" borderId="44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20" fillId="0" borderId="0" xfId="0" applyFont="1" applyFill="1" applyAlignment="1">
      <alignment horizontal="center" vertical="center" wrapText="1"/>
    </xf>
    <xf numFmtId="4" fontId="21" fillId="0" borderId="13" xfId="0" applyNumberFormat="1" applyFont="1" applyFill="1" applyBorder="1" applyAlignment="1">
      <alignment horizontal="center" vertical="center" wrapText="1"/>
    </xf>
    <xf numFmtId="0" fontId="21" fillId="0" borderId="0" xfId="0" applyFont="1" applyFill="1" applyAlignment="1">
      <alignment vertical="center" wrapText="1"/>
    </xf>
    <xf numFmtId="0" fontId="23" fillId="0" borderId="0" xfId="0" applyFont="1" applyFill="1" applyAlignment="1">
      <alignment horizontal="center" vertical="center" wrapText="1"/>
    </xf>
    <xf numFmtId="0" fontId="21" fillId="0" borderId="0" xfId="0" applyFont="1" applyFill="1" applyAlignment="1">
      <alignment horizontal="center" vertical="center" wrapText="1"/>
    </xf>
    <xf numFmtId="4" fontId="23" fillId="0" borderId="13" xfId="0" applyNumberFormat="1" applyFont="1" applyFill="1" applyBorder="1" applyAlignment="1">
      <alignment horizontal="center" vertical="center" wrapText="1"/>
    </xf>
    <xf numFmtId="4" fontId="23" fillId="0" borderId="2" xfId="0" applyNumberFormat="1" applyFont="1" applyFill="1" applyBorder="1" applyAlignment="1">
      <alignment horizontal="center" vertical="center" wrapText="1"/>
    </xf>
    <xf numFmtId="4" fontId="21" fillId="0" borderId="51" xfId="0" applyNumberFormat="1" applyFont="1" applyFill="1" applyBorder="1" applyAlignment="1">
      <alignment horizontal="center" vertical="center" wrapText="1"/>
    </xf>
    <xf numFmtId="4" fontId="21" fillId="0" borderId="22" xfId="0" applyNumberFormat="1" applyFont="1" applyFill="1" applyBorder="1" applyAlignment="1">
      <alignment horizontal="center" vertical="center" wrapText="1"/>
    </xf>
    <xf numFmtId="4" fontId="23" fillId="0" borderId="16" xfId="0" applyNumberFormat="1" applyFont="1" applyFill="1" applyBorder="1" applyAlignment="1">
      <alignment horizontal="center" vertical="center" wrapText="1"/>
    </xf>
    <xf numFmtId="4" fontId="21" fillId="0" borderId="16" xfId="0" applyNumberFormat="1" applyFont="1" applyFill="1" applyBorder="1" applyAlignment="1">
      <alignment horizontal="center" vertical="center" wrapText="1"/>
    </xf>
    <xf numFmtId="4" fontId="23" fillId="0" borderId="45" xfId="0" applyNumberFormat="1" applyFont="1" applyFill="1" applyBorder="1" applyAlignment="1">
      <alignment horizontal="center" vertical="center" wrapText="1"/>
    </xf>
    <xf numFmtId="4" fontId="23" fillId="0" borderId="6" xfId="0" applyNumberFormat="1" applyFont="1" applyFill="1" applyBorder="1" applyAlignment="1">
      <alignment horizontal="center" vertical="center" wrapText="1"/>
    </xf>
    <xf numFmtId="4" fontId="21" fillId="0" borderId="2" xfId="0" applyNumberFormat="1" applyFont="1" applyFill="1" applyBorder="1" applyAlignment="1">
      <alignment horizontal="center" vertical="center" wrapText="1"/>
    </xf>
    <xf numFmtId="4" fontId="21" fillId="0" borderId="52" xfId="0" applyNumberFormat="1" applyFont="1" applyFill="1" applyBorder="1" applyAlignment="1">
      <alignment horizontal="center" vertical="center" wrapText="1"/>
    </xf>
    <xf numFmtId="4" fontId="21" fillId="0" borderId="11" xfId="0" applyNumberFormat="1" applyFont="1" applyFill="1" applyBorder="1" applyAlignment="1">
      <alignment horizontal="center" vertical="center" wrapText="1"/>
    </xf>
    <xf numFmtId="4" fontId="23" fillId="0" borderId="11" xfId="0" applyNumberFormat="1" applyFont="1" applyFill="1" applyBorder="1" applyAlignment="1">
      <alignment horizontal="center" vertical="center" wrapText="1"/>
    </xf>
    <xf numFmtId="4" fontId="21" fillId="0" borderId="24" xfId="0" applyNumberFormat="1" applyFont="1" applyFill="1" applyBorder="1" applyAlignment="1">
      <alignment horizontal="center" vertical="center" wrapText="1"/>
    </xf>
    <xf numFmtId="4" fontId="23" fillId="0" borderId="20" xfId="0" applyNumberFormat="1" applyFont="1" applyFill="1" applyBorder="1" applyAlignment="1">
      <alignment horizontal="center" vertical="center" wrapText="1"/>
    </xf>
    <xf numFmtId="4" fontId="21" fillId="0" borderId="20" xfId="0" applyNumberFormat="1" applyFont="1" applyFill="1" applyBorder="1" applyAlignment="1">
      <alignment horizontal="center" vertical="center" wrapText="1"/>
    </xf>
    <xf numFmtId="4" fontId="23" fillId="0" borderId="48" xfId="0" applyNumberFormat="1" applyFont="1" applyFill="1" applyBorder="1" applyAlignment="1">
      <alignment horizontal="center" vertical="center" wrapText="1"/>
    </xf>
    <xf numFmtId="4" fontId="17" fillId="0" borderId="2" xfId="0" applyNumberFormat="1" applyFont="1" applyFill="1" applyBorder="1" applyAlignment="1">
      <alignment horizontal="center" vertical="center" wrapText="1"/>
    </xf>
    <xf numFmtId="4" fontId="21" fillId="0" borderId="6" xfId="0" applyNumberFormat="1" applyFont="1" applyFill="1" applyBorder="1" applyAlignment="1">
      <alignment horizontal="center" vertical="center" wrapText="1"/>
    </xf>
    <xf numFmtId="4" fontId="24" fillId="0" borderId="42" xfId="0" applyNumberFormat="1" applyFont="1" applyFill="1" applyBorder="1" applyAlignment="1">
      <alignment horizontal="center" vertical="center" wrapText="1"/>
    </xf>
    <xf numFmtId="0" fontId="21" fillId="0" borderId="43" xfId="0" applyFont="1" applyFill="1" applyBorder="1" applyAlignment="1">
      <alignment horizontal="center" vertical="center" wrapText="1"/>
    </xf>
    <xf numFmtId="0" fontId="21" fillId="0" borderId="44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vertical="center" wrapText="1"/>
    </xf>
    <xf numFmtId="4" fontId="8" fillId="0" borderId="0" xfId="0" applyNumberFormat="1" applyFont="1" applyFill="1" applyAlignment="1">
      <alignment horizontal="center" vertical="center" wrapText="1"/>
    </xf>
    <xf numFmtId="4" fontId="25" fillId="0" borderId="0" xfId="0" applyNumberFormat="1" applyFont="1" applyFill="1" applyAlignment="1">
      <alignment vertical="center" wrapText="1"/>
    </xf>
    <xf numFmtId="0" fontId="25" fillId="0" borderId="0" xfId="0" applyFont="1" applyFill="1" applyAlignment="1">
      <alignment vertical="center" wrapText="1"/>
    </xf>
    <xf numFmtId="49" fontId="25" fillId="0" borderId="0" xfId="0" applyNumberFormat="1" applyFont="1" applyFill="1" applyAlignment="1">
      <alignment horizontal="center" vertical="center" wrapText="1"/>
    </xf>
    <xf numFmtId="4" fontId="20" fillId="0" borderId="0" xfId="0" applyNumberFormat="1" applyFont="1" applyFill="1" applyAlignment="1">
      <alignment vertical="center" wrapText="1"/>
    </xf>
    <xf numFmtId="0" fontId="26" fillId="0" borderId="1" xfId="2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left" vertical="center" wrapText="1"/>
    </xf>
    <xf numFmtId="4" fontId="20" fillId="0" borderId="16" xfId="0" applyNumberFormat="1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center" vertical="center" wrapText="1"/>
    </xf>
    <xf numFmtId="49" fontId="5" fillId="0" borderId="27" xfId="0" applyNumberFormat="1" applyFont="1" applyFill="1" applyBorder="1" applyAlignment="1">
      <alignment horizontal="center" vertical="center" wrapText="1"/>
    </xf>
    <xf numFmtId="4" fontId="8" fillId="0" borderId="13" xfId="0" applyNumberFormat="1" applyFont="1" applyFill="1" applyBorder="1" applyAlignment="1">
      <alignment horizontal="center" vertical="center" wrapText="1"/>
    </xf>
    <xf numFmtId="4" fontId="20" fillId="0" borderId="12" xfId="0" applyNumberFormat="1" applyFont="1" applyFill="1" applyBorder="1" applyAlignment="1">
      <alignment horizontal="center" vertical="center" wrapText="1"/>
    </xf>
    <xf numFmtId="4" fontId="10" fillId="0" borderId="15" xfId="0" applyNumberFormat="1" applyFont="1" applyFill="1" applyBorder="1" applyAlignment="1">
      <alignment horizontal="center" vertical="center" wrapText="1"/>
    </xf>
    <xf numFmtId="4" fontId="21" fillId="0" borderId="12" xfId="0" applyNumberFormat="1" applyFont="1" applyFill="1" applyBorder="1" applyAlignment="1">
      <alignment horizontal="center" vertical="center" wrapText="1"/>
    </xf>
    <xf numFmtId="4" fontId="20" fillId="0" borderId="22" xfId="0" applyNumberFormat="1" applyFont="1" applyFill="1" applyBorder="1" applyAlignment="1">
      <alignment horizontal="center" vertical="center" wrapText="1"/>
    </xf>
    <xf numFmtId="49" fontId="18" fillId="0" borderId="12" xfId="0" applyNumberFormat="1" applyFont="1" applyFill="1" applyBorder="1" applyAlignment="1">
      <alignment horizontal="center" vertical="center" wrapText="1"/>
    </xf>
    <xf numFmtId="0" fontId="18" fillId="0" borderId="32" xfId="0" applyFont="1" applyFill="1" applyBorder="1" applyAlignment="1">
      <alignment vertical="center" wrapText="1"/>
    </xf>
    <xf numFmtId="0" fontId="18" fillId="0" borderId="12" xfId="0" applyFont="1" applyFill="1" applyBorder="1" applyAlignment="1">
      <alignment horizontal="center" vertical="center" wrapText="1"/>
    </xf>
    <xf numFmtId="3" fontId="18" fillId="0" borderId="26" xfId="0" applyNumberFormat="1" applyFont="1" applyFill="1" applyBorder="1" applyAlignment="1">
      <alignment horizontal="center" vertical="center" wrapText="1"/>
    </xf>
    <xf numFmtId="0" fontId="3" fillId="0" borderId="55" xfId="0" applyFont="1" applyFill="1" applyBorder="1" applyAlignment="1">
      <alignment vertical="center" wrapText="1"/>
    </xf>
    <xf numFmtId="4" fontId="8" fillId="0" borderId="22" xfId="0" applyNumberFormat="1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vertical="center" wrapText="1"/>
    </xf>
    <xf numFmtId="0" fontId="18" fillId="0" borderId="26" xfId="0" applyFont="1" applyFill="1" applyBorder="1" applyAlignment="1">
      <alignment horizontal="center" vertical="center" wrapText="1"/>
    </xf>
    <xf numFmtId="4" fontId="18" fillId="0" borderId="13" xfId="0" applyNumberFormat="1" applyFont="1" applyFill="1" applyBorder="1" applyAlignment="1">
      <alignment horizontal="center" vertical="center" wrapText="1"/>
    </xf>
    <xf numFmtId="49" fontId="10" fillId="0" borderId="12" xfId="0" applyNumberFormat="1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10" fillId="0" borderId="26" xfId="0" applyFont="1" applyFill="1" applyBorder="1" applyAlignment="1">
      <alignment horizontal="center" vertical="center" wrapText="1"/>
    </xf>
    <xf numFmtId="4" fontId="10" fillId="0" borderId="14" xfId="0" applyNumberFormat="1" applyFont="1" applyFill="1" applyBorder="1" applyAlignment="1">
      <alignment horizontal="center" vertical="center" wrapText="1"/>
    </xf>
    <xf numFmtId="4" fontId="10" fillId="0" borderId="13" xfId="0" applyNumberFormat="1" applyFont="1" applyFill="1" applyBorder="1" applyAlignment="1">
      <alignment horizontal="center" vertical="center" wrapText="1"/>
    </xf>
    <xf numFmtId="4" fontId="8" fillId="0" borderId="16" xfId="0" applyNumberFormat="1" applyFont="1" applyFill="1" applyBorder="1" applyAlignment="1">
      <alignment horizontal="center" vertical="center" wrapText="1"/>
    </xf>
    <xf numFmtId="49" fontId="5" fillId="0" borderId="39" xfId="0" applyNumberFormat="1" applyFont="1" applyFill="1" applyBorder="1" applyAlignment="1">
      <alignment horizontal="center" vertical="center" wrapText="1"/>
    </xf>
    <xf numFmtId="0" fontId="5" fillId="0" borderId="39" xfId="0" applyFont="1" applyFill="1" applyBorder="1" applyAlignment="1">
      <alignment vertical="center" wrapText="1"/>
    </xf>
    <xf numFmtId="0" fontId="5" fillId="0" borderId="39" xfId="0" applyFont="1" applyFill="1" applyBorder="1" applyAlignment="1">
      <alignment horizontal="center" vertical="center" wrapText="1"/>
    </xf>
    <xf numFmtId="0" fontId="5" fillId="0" borderId="40" xfId="0" applyFont="1" applyFill="1" applyBorder="1" applyAlignment="1">
      <alignment horizontal="center" vertical="center" wrapText="1"/>
    </xf>
    <xf numFmtId="4" fontId="20" fillId="0" borderId="41" xfId="0" applyNumberFormat="1" applyFont="1" applyFill="1" applyBorder="1" applyAlignment="1">
      <alignment horizontal="center" vertical="center" wrapText="1"/>
    </xf>
    <xf numFmtId="4" fontId="5" fillId="0" borderId="57" xfId="0" applyNumberFormat="1" applyFont="1" applyFill="1" applyBorder="1" applyAlignment="1">
      <alignment horizontal="center" vertical="center" wrapText="1"/>
    </xf>
    <xf numFmtId="4" fontId="5" fillId="0" borderId="41" xfId="0" applyNumberFormat="1" applyFont="1" applyFill="1" applyBorder="1" applyAlignment="1">
      <alignment horizontal="center" vertical="center" wrapText="1"/>
    </xf>
    <xf numFmtId="4" fontId="5" fillId="0" borderId="56" xfId="0" applyNumberFormat="1" applyFont="1" applyFill="1" applyBorder="1" applyAlignment="1">
      <alignment horizontal="center" vertical="center" wrapText="1"/>
    </xf>
    <xf numFmtId="4" fontId="18" fillId="0" borderId="16" xfId="0" applyNumberFormat="1" applyFont="1" applyFill="1" applyBorder="1" applyAlignment="1">
      <alignment horizontal="center" vertical="center" wrapText="1"/>
    </xf>
    <xf numFmtId="4" fontId="3" fillId="0" borderId="45" xfId="0" applyNumberFormat="1" applyFont="1" applyFill="1" applyBorder="1" applyAlignment="1">
      <alignment horizontal="center" vertical="center" wrapText="1"/>
    </xf>
    <xf numFmtId="4" fontId="3" fillId="0" borderId="46" xfId="0" applyNumberFormat="1" applyFont="1" applyFill="1" applyBorder="1" applyAlignment="1">
      <alignment horizontal="center" vertical="center" wrapText="1"/>
    </xf>
    <xf numFmtId="4" fontId="3" fillId="0" borderId="6" xfId="0" applyNumberFormat="1" applyFont="1" applyFill="1" applyBorder="1" applyAlignment="1">
      <alignment horizontal="center" vertical="center" wrapText="1"/>
    </xf>
    <xf numFmtId="4" fontId="3" fillId="0" borderId="7" xfId="0" applyNumberFormat="1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right" vertical="center" wrapText="1"/>
    </xf>
    <xf numFmtId="4" fontId="20" fillId="0" borderId="0" xfId="0" applyNumberFormat="1" applyFont="1" applyFill="1" applyBorder="1" applyAlignment="1">
      <alignment horizontal="center" vertical="center" wrapText="1"/>
    </xf>
    <xf numFmtId="4" fontId="23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5" xfId="0" applyNumberFormat="1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left" vertical="center" wrapText="1"/>
    </xf>
    <xf numFmtId="0" fontId="8" fillId="0" borderId="10" xfId="0" applyFont="1" applyFill="1" applyBorder="1" applyAlignment="1">
      <alignment horizontal="left" vertical="center" wrapText="1"/>
    </xf>
    <xf numFmtId="0" fontId="8" fillId="0" borderId="19" xfId="0" applyFont="1" applyFill="1" applyBorder="1" applyAlignment="1">
      <alignment horizontal="left" vertical="center" wrapText="1"/>
    </xf>
    <xf numFmtId="49" fontId="8" fillId="0" borderId="9" xfId="0" applyNumberFormat="1" applyFont="1" applyFill="1" applyBorder="1" applyAlignment="1">
      <alignment horizontal="left" vertical="center" wrapText="1"/>
    </xf>
    <xf numFmtId="49" fontId="8" fillId="0" borderId="10" xfId="0" applyNumberFormat="1" applyFont="1" applyFill="1" applyBorder="1" applyAlignment="1">
      <alignment horizontal="left" vertical="center" wrapText="1"/>
    </xf>
    <xf numFmtId="49" fontId="8" fillId="0" borderId="19" xfId="0" applyNumberFormat="1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29" xfId="0" applyFont="1" applyFill="1" applyBorder="1" applyAlignment="1">
      <alignment horizontal="left" vertical="center" wrapText="1"/>
    </xf>
    <xf numFmtId="0" fontId="2" fillId="0" borderId="30" xfId="0" applyFont="1" applyFill="1" applyBorder="1" applyAlignment="1">
      <alignment horizontal="left" vertical="center" wrapText="1"/>
    </xf>
    <xf numFmtId="0" fontId="2" fillId="0" borderId="50" xfId="0" applyFont="1" applyFill="1" applyBorder="1" applyAlignment="1">
      <alignment horizontal="left" vertical="center" wrapText="1"/>
    </xf>
    <xf numFmtId="0" fontId="8" fillId="0" borderId="29" xfId="0" applyFont="1" applyFill="1" applyBorder="1" applyAlignment="1">
      <alignment horizontal="left" vertical="center" wrapText="1"/>
    </xf>
    <xf numFmtId="0" fontId="8" fillId="0" borderId="30" xfId="0" applyFont="1" applyFill="1" applyBorder="1" applyAlignment="1">
      <alignment horizontal="left" vertical="center" wrapText="1"/>
    </xf>
    <xf numFmtId="0" fontId="20" fillId="0" borderId="58" xfId="0" applyFont="1" applyFill="1" applyBorder="1" applyAlignment="1">
      <alignment vertical="center" wrapText="1"/>
    </xf>
    <xf numFmtId="0" fontId="20" fillId="0" borderId="58" xfId="0" applyFont="1" applyFill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236"/>
  <sheetViews>
    <sheetView tabSelected="1" view="pageLayout" topLeftCell="B103" zoomScaleNormal="100" workbookViewId="0">
      <selection activeCell="M107" sqref="M107"/>
    </sheetView>
  </sheetViews>
  <sheetFormatPr defaultRowHeight="15" x14ac:dyDescent="0.25"/>
  <cols>
    <col min="1" max="1" width="6" style="86" customWidth="1"/>
    <col min="2" max="2" width="15.5703125" style="110" customWidth="1"/>
    <col min="3" max="3" width="42.28515625" style="86" customWidth="1"/>
    <col min="4" max="4" width="9.5703125" style="86" customWidth="1"/>
    <col min="5" max="5" width="11.42578125" style="86" bestFit="1" customWidth="1"/>
    <col min="6" max="6" width="11.140625" style="194" customWidth="1"/>
    <col min="7" max="7" width="13" style="128" customWidth="1"/>
    <col min="8" max="8" width="17.5703125" style="128" customWidth="1"/>
    <col min="9" max="9" width="14.7109375" style="128" customWidth="1"/>
    <col min="10" max="10" width="14.42578125" style="108" bestFit="1" customWidth="1"/>
    <col min="11" max="11" width="10.140625" style="108" bestFit="1" customWidth="1"/>
    <col min="12" max="12" width="9.28515625" style="108" bestFit="1" customWidth="1"/>
    <col min="13" max="13" width="12.7109375" style="108" bestFit="1" customWidth="1"/>
    <col min="14" max="17" width="9.140625" style="108"/>
    <col min="18" max="16384" width="9.140625" style="86"/>
  </cols>
  <sheetData>
    <row r="1" spans="1:17" x14ac:dyDescent="0.25">
      <c r="G1" s="282" t="s">
        <v>252</v>
      </c>
      <c r="H1" s="282"/>
      <c r="I1" s="282"/>
    </row>
    <row r="2" spans="1:17" x14ac:dyDescent="0.25">
      <c r="E2" s="266" t="s">
        <v>253</v>
      </c>
      <c r="F2" s="266"/>
      <c r="G2" s="266"/>
      <c r="H2" s="266"/>
      <c r="I2" s="266"/>
    </row>
    <row r="3" spans="1:17" ht="15" customHeight="1" x14ac:dyDescent="0.25">
      <c r="A3" s="282"/>
      <c r="B3" s="282"/>
      <c r="C3" s="282"/>
      <c r="E3" s="266" t="s">
        <v>254</v>
      </c>
      <c r="F3" s="266"/>
      <c r="G3" s="266"/>
      <c r="H3" s="266"/>
      <c r="I3" s="266"/>
    </row>
    <row r="5" spans="1:17" x14ac:dyDescent="0.25">
      <c r="A5" s="282" t="s">
        <v>255</v>
      </c>
      <c r="B5" s="282"/>
      <c r="C5" s="282"/>
    </row>
    <row r="7" spans="1:17" ht="15" customHeight="1" x14ac:dyDescent="0.25">
      <c r="A7" s="275" t="s">
        <v>150</v>
      </c>
      <c r="B7" s="275"/>
      <c r="C7" s="275"/>
      <c r="D7" s="275"/>
      <c r="E7" s="275"/>
      <c r="F7" s="275"/>
      <c r="G7" s="275"/>
      <c r="H7" s="275"/>
      <c r="I7" s="275"/>
      <c r="J7" s="107"/>
      <c r="K7" s="107"/>
    </row>
    <row r="8" spans="1:17" ht="15" customHeight="1" x14ac:dyDescent="0.25">
      <c r="A8" s="275" t="s">
        <v>188</v>
      </c>
      <c r="B8" s="275"/>
      <c r="C8" s="275"/>
      <c r="D8" s="275"/>
      <c r="E8" s="275"/>
      <c r="F8" s="275"/>
      <c r="G8" s="275"/>
      <c r="H8" s="275"/>
      <c r="I8" s="275"/>
      <c r="J8" s="107"/>
      <c r="K8" s="107"/>
    </row>
    <row r="10" spans="1:17" ht="62.25" customHeight="1" x14ac:dyDescent="0.25">
      <c r="A10" s="276" t="s">
        <v>189</v>
      </c>
      <c r="B10" s="276"/>
      <c r="C10" s="276"/>
      <c r="D10" s="276"/>
      <c r="E10" s="276"/>
      <c r="F10" s="276"/>
      <c r="G10" s="276"/>
      <c r="H10" s="276"/>
      <c r="I10" s="276"/>
      <c r="J10" s="107"/>
    </row>
    <row r="11" spans="1:17" x14ac:dyDescent="0.25">
      <c r="A11" s="87"/>
      <c r="B11" s="111"/>
      <c r="C11" s="87"/>
      <c r="D11" s="87"/>
      <c r="E11" s="87"/>
      <c r="F11" s="195"/>
      <c r="G11" s="87"/>
      <c r="H11" s="87"/>
      <c r="I11" s="87"/>
      <c r="J11" s="107"/>
    </row>
    <row r="12" spans="1:17" x14ac:dyDescent="0.25">
      <c r="A12" s="87"/>
      <c r="B12" s="111"/>
      <c r="C12" s="132" t="s">
        <v>190</v>
      </c>
      <c r="D12" s="87"/>
      <c r="E12" s="87"/>
      <c r="F12" s="195"/>
      <c r="G12" s="87"/>
      <c r="H12" s="87"/>
      <c r="I12" s="87"/>
      <c r="J12" s="107"/>
    </row>
    <row r="13" spans="1:17" ht="15.75" thickBot="1" x14ac:dyDescent="0.3"/>
    <row r="14" spans="1:17" s="128" customFormat="1" ht="15" customHeight="1" x14ac:dyDescent="0.25">
      <c r="A14" s="277" t="s">
        <v>0</v>
      </c>
      <c r="B14" s="267" t="s">
        <v>141</v>
      </c>
      <c r="C14" s="277" t="s">
        <v>1</v>
      </c>
      <c r="D14" s="277" t="s">
        <v>2</v>
      </c>
      <c r="E14" s="277" t="s">
        <v>3</v>
      </c>
      <c r="F14" s="279" t="s">
        <v>4</v>
      </c>
      <c r="G14" s="280"/>
      <c r="H14" s="281" t="s">
        <v>5</v>
      </c>
      <c r="I14" s="280"/>
      <c r="J14" s="191"/>
      <c r="K14" s="191"/>
      <c r="L14" s="191"/>
      <c r="M14" s="191"/>
      <c r="N14" s="191"/>
      <c r="O14" s="191"/>
      <c r="P14" s="191"/>
      <c r="Q14" s="191"/>
    </row>
    <row r="15" spans="1:17" s="128" customFormat="1" ht="15.75" thickBot="1" x14ac:dyDescent="0.3">
      <c r="A15" s="278"/>
      <c r="B15" s="268"/>
      <c r="C15" s="278"/>
      <c r="D15" s="278"/>
      <c r="E15" s="278"/>
      <c r="F15" s="226" t="s">
        <v>143</v>
      </c>
      <c r="G15" s="133" t="s">
        <v>6</v>
      </c>
      <c r="H15" s="134" t="s">
        <v>7</v>
      </c>
      <c r="I15" s="133" t="s">
        <v>6</v>
      </c>
      <c r="J15" s="191"/>
      <c r="K15" s="191"/>
      <c r="L15" s="191"/>
      <c r="M15" s="191"/>
      <c r="N15" s="191"/>
      <c r="O15" s="191"/>
      <c r="P15" s="191"/>
      <c r="Q15" s="191"/>
    </row>
    <row r="16" spans="1:17" s="128" customFormat="1" ht="15.75" thickBot="1" x14ac:dyDescent="0.3">
      <c r="A16" s="121">
        <v>1</v>
      </c>
      <c r="B16" s="94" t="s">
        <v>13</v>
      </c>
      <c r="C16" s="121">
        <v>3</v>
      </c>
      <c r="D16" s="121">
        <v>4</v>
      </c>
      <c r="E16" s="121">
        <v>5</v>
      </c>
      <c r="F16" s="227">
        <v>6</v>
      </c>
      <c r="G16" s="121">
        <v>7</v>
      </c>
      <c r="H16" s="121">
        <v>8</v>
      </c>
      <c r="I16" s="121">
        <v>9</v>
      </c>
      <c r="J16" s="191"/>
      <c r="K16" s="191"/>
      <c r="L16" s="191"/>
      <c r="M16" s="191"/>
      <c r="N16" s="191"/>
      <c r="O16" s="191"/>
      <c r="P16" s="191"/>
      <c r="Q16" s="191"/>
    </row>
    <row r="17" spans="1:17" ht="15.75" customHeight="1" thickBot="1" x14ac:dyDescent="0.3">
      <c r="A17" s="269" t="s">
        <v>8</v>
      </c>
      <c r="B17" s="270"/>
      <c r="C17" s="270"/>
      <c r="D17" s="270"/>
      <c r="E17" s="270"/>
      <c r="F17" s="270"/>
      <c r="G17" s="270"/>
      <c r="H17" s="270"/>
      <c r="I17" s="271"/>
    </row>
    <row r="18" spans="1:17" ht="38.25" x14ac:dyDescent="0.25">
      <c r="A18" s="45">
        <v>1</v>
      </c>
      <c r="B18" s="99" t="s">
        <v>142</v>
      </c>
      <c r="C18" s="46" t="s">
        <v>9</v>
      </c>
      <c r="D18" s="47" t="s">
        <v>10</v>
      </c>
      <c r="E18" s="45">
        <v>4.83</v>
      </c>
      <c r="F18" s="197"/>
      <c r="G18" s="18">
        <v>0</v>
      </c>
      <c r="H18" s="15"/>
      <c r="I18" s="18">
        <f>E18*G18</f>
        <v>0</v>
      </c>
    </row>
    <row r="19" spans="1:17" x14ac:dyDescent="0.25">
      <c r="A19" s="129" t="s">
        <v>11</v>
      </c>
      <c r="B19" s="129" t="s">
        <v>144</v>
      </c>
      <c r="C19" s="27" t="s">
        <v>191</v>
      </c>
      <c r="D19" s="28" t="s">
        <v>12</v>
      </c>
      <c r="E19" s="28">
        <v>1</v>
      </c>
      <c r="F19" s="135">
        <v>0</v>
      </c>
      <c r="G19" s="34" t="s">
        <v>124</v>
      </c>
      <c r="H19" s="33">
        <f>E19*F19</f>
        <v>0</v>
      </c>
      <c r="I19" s="34"/>
    </row>
    <row r="20" spans="1:17" ht="25.5" x14ac:dyDescent="0.25">
      <c r="A20" s="2" t="s">
        <v>13</v>
      </c>
      <c r="B20" s="2" t="s">
        <v>142</v>
      </c>
      <c r="C20" s="26" t="s">
        <v>33</v>
      </c>
      <c r="D20" s="28" t="s">
        <v>12</v>
      </c>
      <c r="E20" s="23">
        <f>E21+E22+E23+E24</f>
        <v>68</v>
      </c>
      <c r="F20" s="192"/>
      <c r="G20" s="32">
        <v>0</v>
      </c>
      <c r="H20" s="33"/>
      <c r="I20" s="32">
        <f>E20*G20</f>
        <v>0</v>
      </c>
    </row>
    <row r="21" spans="1:17" ht="25.5" x14ac:dyDescent="0.25">
      <c r="A21" s="129" t="s">
        <v>14</v>
      </c>
      <c r="B21" s="129" t="s">
        <v>144</v>
      </c>
      <c r="C21" s="224" t="s">
        <v>194</v>
      </c>
      <c r="D21" s="28" t="s">
        <v>12</v>
      </c>
      <c r="E21" s="28">
        <v>1</v>
      </c>
      <c r="F21" s="135">
        <v>0</v>
      </c>
      <c r="G21" s="34"/>
      <c r="H21" s="33">
        <f t="shared" ref="H21" si="0">E21*F21</f>
        <v>0</v>
      </c>
      <c r="I21" s="34"/>
    </row>
    <row r="22" spans="1:17" ht="38.25" x14ac:dyDescent="0.25">
      <c r="A22" s="129" t="s">
        <v>104</v>
      </c>
      <c r="B22" s="129" t="s">
        <v>144</v>
      </c>
      <c r="C22" s="224" t="s">
        <v>195</v>
      </c>
      <c r="D22" s="28" t="s">
        <v>12</v>
      </c>
      <c r="E22" s="28">
        <v>34</v>
      </c>
      <c r="F22" s="135">
        <v>0</v>
      </c>
      <c r="G22" s="34"/>
      <c r="H22" s="33">
        <f t="shared" ref="H22:H24" si="1">E22*F22</f>
        <v>0</v>
      </c>
      <c r="I22" s="34"/>
      <c r="N22" s="108" t="s">
        <v>119</v>
      </c>
    </row>
    <row r="23" spans="1:17" ht="25.5" x14ac:dyDescent="0.25">
      <c r="A23" s="129" t="s">
        <v>125</v>
      </c>
      <c r="B23" s="129" t="s">
        <v>144</v>
      </c>
      <c r="C23" s="224" t="s">
        <v>196</v>
      </c>
      <c r="D23" s="28" t="s">
        <v>12</v>
      </c>
      <c r="E23" s="28">
        <v>16</v>
      </c>
      <c r="F23" s="135">
        <v>0</v>
      </c>
      <c r="G23" s="34"/>
      <c r="H23" s="33">
        <f t="shared" si="1"/>
        <v>0</v>
      </c>
      <c r="I23" s="34"/>
    </row>
    <row r="24" spans="1:17" ht="25.5" x14ac:dyDescent="0.25">
      <c r="A24" s="129" t="s">
        <v>126</v>
      </c>
      <c r="B24" s="129" t="s">
        <v>144</v>
      </c>
      <c r="C24" s="224" t="s">
        <v>197</v>
      </c>
      <c r="D24" s="28" t="s">
        <v>12</v>
      </c>
      <c r="E24" s="28">
        <v>17</v>
      </c>
      <c r="F24" s="135">
        <v>0</v>
      </c>
      <c r="G24" s="34"/>
      <c r="H24" s="33">
        <f t="shared" si="1"/>
        <v>0</v>
      </c>
      <c r="I24" s="34"/>
    </row>
    <row r="25" spans="1:17" ht="25.5" x14ac:dyDescent="0.25">
      <c r="A25" s="2" t="s">
        <v>15</v>
      </c>
      <c r="B25" s="2" t="s">
        <v>142</v>
      </c>
      <c r="C25" s="26" t="s">
        <v>36</v>
      </c>
      <c r="D25" s="23" t="s">
        <v>12</v>
      </c>
      <c r="E25" s="23">
        <v>305</v>
      </c>
      <c r="F25" s="192"/>
      <c r="G25" s="32">
        <v>0</v>
      </c>
      <c r="H25" s="33"/>
      <c r="I25" s="32">
        <f>E25*G25</f>
        <v>0</v>
      </c>
    </row>
    <row r="26" spans="1:17" ht="25.5" x14ac:dyDescent="0.25">
      <c r="A26" s="129" t="s">
        <v>16</v>
      </c>
      <c r="B26" s="129" t="s">
        <v>144</v>
      </c>
      <c r="C26" s="27" t="s">
        <v>241</v>
      </c>
      <c r="D26" s="28" t="s">
        <v>12</v>
      </c>
      <c r="E26" s="28">
        <v>305</v>
      </c>
      <c r="F26" s="135">
        <v>0</v>
      </c>
      <c r="G26" s="34"/>
      <c r="H26" s="33">
        <f>E26*F26</f>
        <v>0</v>
      </c>
      <c r="I26" s="32"/>
    </row>
    <row r="27" spans="1:17" x14ac:dyDescent="0.25">
      <c r="A27" s="2" t="s">
        <v>18</v>
      </c>
      <c r="B27" s="2" t="s">
        <v>142</v>
      </c>
      <c r="C27" s="26" t="s">
        <v>39</v>
      </c>
      <c r="D27" s="23" t="s">
        <v>12</v>
      </c>
      <c r="E27" s="23">
        <v>4</v>
      </c>
      <c r="F27" s="192"/>
      <c r="G27" s="32">
        <v>0</v>
      </c>
      <c r="H27" s="33"/>
      <c r="I27" s="32">
        <f>E27*G27</f>
        <v>0</v>
      </c>
    </row>
    <row r="28" spans="1:17" ht="26.25" thickBot="1" x14ac:dyDescent="0.3">
      <c r="A28" s="1" t="s">
        <v>19</v>
      </c>
      <c r="B28" s="1" t="s">
        <v>144</v>
      </c>
      <c r="C28" s="3" t="s">
        <v>129</v>
      </c>
      <c r="D28" s="4" t="s">
        <v>12</v>
      </c>
      <c r="E28" s="4">
        <v>4</v>
      </c>
      <c r="F28" s="225">
        <v>0</v>
      </c>
      <c r="G28" s="10"/>
      <c r="H28" s="5">
        <f>E28*F28</f>
        <v>0</v>
      </c>
      <c r="I28" s="10"/>
    </row>
    <row r="29" spans="1:17" x14ac:dyDescent="0.25">
      <c r="A29" s="13"/>
      <c r="B29" s="13"/>
      <c r="C29" s="19" t="s">
        <v>92</v>
      </c>
      <c r="D29" s="14"/>
      <c r="E29" s="14"/>
      <c r="F29" s="197"/>
      <c r="G29" s="16"/>
      <c r="H29" s="17">
        <f>SUM(H18:H28)</f>
        <v>0</v>
      </c>
      <c r="I29" s="18">
        <f>SUM(I18:I28)</f>
        <v>0</v>
      </c>
    </row>
    <row r="30" spans="1:17" ht="15.75" thickBot="1" x14ac:dyDescent="0.3">
      <c r="A30" s="88"/>
      <c r="B30" s="88"/>
      <c r="C30" s="136" t="s">
        <v>123</v>
      </c>
      <c r="D30" s="137"/>
      <c r="E30" s="138"/>
      <c r="F30" s="198"/>
      <c r="G30" s="140"/>
      <c r="H30" s="141"/>
      <c r="I30" s="142">
        <f>H29+I29</f>
        <v>0</v>
      </c>
    </row>
    <row r="31" spans="1:17" s="143" customFormat="1" ht="15.75" customHeight="1" thickBot="1" x14ac:dyDescent="0.3">
      <c r="A31" s="272" t="s">
        <v>44</v>
      </c>
      <c r="B31" s="273"/>
      <c r="C31" s="273"/>
      <c r="D31" s="273"/>
      <c r="E31" s="273"/>
      <c r="F31" s="273"/>
      <c r="G31" s="273"/>
      <c r="H31" s="273"/>
      <c r="I31" s="274"/>
      <c r="J31" s="217"/>
      <c r="K31" s="217"/>
      <c r="L31" s="217"/>
      <c r="M31" s="217"/>
      <c r="N31" s="217"/>
      <c r="O31" s="217"/>
      <c r="P31" s="217"/>
      <c r="Q31" s="217"/>
    </row>
    <row r="32" spans="1:17" x14ac:dyDescent="0.25">
      <c r="A32" s="1"/>
      <c r="B32" s="1"/>
      <c r="C32" s="7" t="s">
        <v>160</v>
      </c>
      <c r="D32" s="4"/>
      <c r="E32" s="4"/>
      <c r="F32" s="200"/>
      <c r="G32" s="6"/>
      <c r="H32" s="5"/>
      <c r="I32" s="6"/>
    </row>
    <row r="33" spans="1:12" ht="25.5" x14ac:dyDescent="0.25">
      <c r="A33" s="89" t="s">
        <v>99</v>
      </c>
      <c r="B33" s="89" t="s">
        <v>142</v>
      </c>
      <c r="C33" s="7" t="s">
        <v>165</v>
      </c>
      <c r="D33" s="8" t="s">
        <v>12</v>
      </c>
      <c r="E33" s="8">
        <v>67</v>
      </c>
      <c r="F33" s="201"/>
      <c r="G33" s="10">
        <v>0</v>
      </c>
      <c r="H33" s="9"/>
      <c r="I33" s="10">
        <f>E33*G33</f>
        <v>0</v>
      </c>
      <c r="J33" s="145"/>
      <c r="K33" s="218"/>
      <c r="L33" s="145"/>
    </row>
    <row r="34" spans="1:12" x14ac:dyDescent="0.25">
      <c r="A34" s="1" t="s">
        <v>11</v>
      </c>
      <c r="B34" s="1" t="s">
        <v>144</v>
      </c>
      <c r="C34" s="3" t="s">
        <v>159</v>
      </c>
      <c r="D34" s="4" t="s">
        <v>12</v>
      </c>
      <c r="E34" s="4">
        <v>67</v>
      </c>
      <c r="F34" s="225">
        <v>0</v>
      </c>
      <c r="G34" s="6"/>
      <c r="H34" s="5">
        <f>E34*F34</f>
        <v>0</v>
      </c>
      <c r="I34" s="6"/>
      <c r="J34" s="145"/>
      <c r="K34" s="265"/>
      <c r="L34" s="145"/>
    </row>
    <row r="35" spans="1:12" x14ac:dyDescent="0.25">
      <c r="A35" s="1" t="s">
        <v>100</v>
      </c>
      <c r="B35" s="1" t="s">
        <v>144</v>
      </c>
      <c r="C35" s="3" t="s">
        <v>161</v>
      </c>
      <c r="D35" s="4" t="s">
        <v>12</v>
      </c>
      <c r="E35" s="4">
        <v>132</v>
      </c>
      <c r="F35" s="225">
        <v>0</v>
      </c>
      <c r="G35" s="6"/>
      <c r="H35" s="5">
        <f>E35*F35</f>
        <v>0</v>
      </c>
      <c r="I35" s="6"/>
      <c r="J35" s="145"/>
      <c r="K35" s="265"/>
      <c r="L35" s="145"/>
    </row>
    <row r="36" spans="1:12" x14ac:dyDescent="0.25">
      <c r="A36" s="1" t="s">
        <v>101</v>
      </c>
      <c r="B36" s="1" t="s">
        <v>144</v>
      </c>
      <c r="C36" s="3" t="s">
        <v>162</v>
      </c>
      <c r="D36" s="4" t="s">
        <v>12</v>
      </c>
      <c r="E36" s="4">
        <v>800</v>
      </c>
      <c r="F36" s="225">
        <v>0</v>
      </c>
      <c r="G36" s="6"/>
      <c r="H36" s="5">
        <f t="shared" ref="H36:H38" si="2">E36*F36</f>
        <v>0</v>
      </c>
      <c r="I36" s="6"/>
      <c r="J36" s="145"/>
      <c r="K36" s="265"/>
      <c r="L36" s="145"/>
    </row>
    <row r="37" spans="1:12" x14ac:dyDescent="0.25">
      <c r="A37" s="1" t="s">
        <v>102</v>
      </c>
      <c r="B37" s="1" t="s">
        <v>144</v>
      </c>
      <c r="C37" s="3" t="s">
        <v>163</v>
      </c>
      <c r="D37" s="4" t="s">
        <v>12</v>
      </c>
      <c r="E37" s="4">
        <v>1600</v>
      </c>
      <c r="F37" s="225">
        <v>0</v>
      </c>
      <c r="G37" s="6"/>
      <c r="H37" s="5">
        <f t="shared" si="2"/>
        <v>0</v>
      </c>
      <c r="I37" s="6"/>
      <c r="J37" s="145"/>
      <c r="K37" s="265"/>
      <c r="L37" s="145"/>
    </row>
    <row r="38" spans="1:12" x14ac:dyDescent="0.25">
      <c r="A38" s="1" t="s">
        <v>103</v>
      </c>
      <c r="B38" s="1" t="s">
        <v>144</v>
      </c>
      <c r="C38" s="3" t="s">
        <v>164</v>
      </c>
      <c r="D38" s="4" t="s">
        <v>12</v>
      </c>
      <c r="E38" s="4">
        <v>3200</v>
      </c>
      <c r="F38" s="225">
        <v>0</v>
      </c>
      <c r="G38" s="6"/>
      <c r="H38" s="5">
        <f t="shared" si="2"/>
        <v>0</v>
      </c>
      <c r="I38" s="6"/>
      <c r="J38" s="145"/>
      <c r="K38" s="265"/>
      <c r="L38" s="145"/>
    </row>
    <row r="39" spans="1:12" x14ac:dyDescent="0.25">
      <c r="A39" s="1"/>
      <c r="B39" s="1"/>
      <c r="C39" s="7" t="s">
        <v>225</v>
      </c>
      <c r="D39" s="4"/>
      <c r="E39" s="4"/>
      <c r="F39" s="200"/>
      <c r="G39" s="6"/>
      <c r="H39" s="5"/>
      <c r="I39" s="6"/>
      <c r="J39" s="145"/>
      <c r="K39" s="264"/>
      <c r="L39" s="145"/>
    </row>
    <row r="40" spans="1:12" ht="38.25" x14ac:dyDescent="0.25">
      <c r="A40" s="89" t="s">
        <v>13</v>
      </c>
      <c r="B40" s="89" t="s">
        <v>142</v>
      </c>
      <c r="C40" s="7" t="s">
        <v>166</v>
      </c>
      <c r="D40" s="8" t="s">
        <v>12</v>
      </c>
      <c r="E40" s="8">
        <v>17</v>
      </c>
      <c r="F40" s="201"/>
      <c r="G40" s="10">
        <v>0</v>
      </c>
      <c r="H40" s="9"/>
      <c r="I40" s="10">
        <f>E40*G40</f>
        <v>0</v>
      </c>
      <c r="J40" s="145"/>
      <c r="K40" s="145"/>
      <c r="L40" s="145"/>
    </row>
    <row r="41" spans="1:12" ht="25.5" x14ac:dyDescent="0.25">
      <c r="A41" s="1" t="s">
        <v>14</v>
      </c>
      <c r="B41" s="1" t="s">
        <v>144</v>
      </c>
      <c r="C41" s="3" t="s">
        <v>167</v>
      </c>
      <c r="D41" s="4" t="s">
        <v>12</v>
      </c>
      <c r="E41" s="4">
        <v>17</v>
      </c>
      <c r="F41" s="225">
        <v>0</v>
      </c>
      <c r="G41" s="6"/>
      <c r="H41" s="5">
        <f>E41*F41</f>
        <v>0</v>
      </c>
      <c r="I41" s="6"/>
      <c r="J41" s="145"/>
      <c r="K41" s="145"/>
      <c r="L41" s="145"/>
    </row>
    <row r="42" spans="1:12" x14ac:dyDescent="0.25">
      <c r="A42" s="1" t="s">
        <v>104</v>
      </c>
      <c r="B42" s="1" t="s">
        <v>144</v>
      </c>
      <c r="C42" s="3" t="s">
        <v>168</v>
      </c>
      <c r="D42" s="4" t="s">
        <v>12</v>
      </c>
      <c r="E42" s="4">
        <v>17</v>
      </c>
      <c r="F42" s="225">
        <v>0</v>
      </c>
      <c r="G42" s="6"/>
      <c r="H42" s="5">
        <f t="shared" ref="H42:H50" si="3">E42*F42</f>
        <v>0</v>
      </c>
      <c r="I42" s="6"/>
      <c r="J42" s="145"/>
      <c r="K42" s="145"/>
      <c r="L42" s="145"/>
    </row>
    <row r="43" spans="1:12" ht="25.5" x14ac:dyDescent="0.25">
      <c r="A43" s="1" t="s">
        <v>125</v>
      </c>
      <c r="B43" s="1" t="s">
        <v>144</v>
      </c>
      <c r="C43" s="3" t="s">
        <v>169</v>
      </c>
      <c r="D43" s="4" t="s">
        <v>12</v>
      </c>
      <c r="E43" s="4">
        <v>25</v>
      </c>
      <c r="F43" s="225">
        <v>0</v>
      </c>
      <c r="G43" s="6"/>
      <c r="H43" s="5">
        <f t="shared" si="3"/>
        <v>0</v>
      </c>
      <c r="I43" s="6"/>
      <c r="J43" s="145"/>
      <c r="K43" s="145"/>
      <c r="L43" s="145"/>
    </row>
    <row r="44" spans="1:12" ht="25.5" x14ac:dyDescent="0.25">
      <c r="A44" s="1" t="s">
        <v>126</v>
      </c>
      <c r="B44" s="1" t="s">
        <v>144</v>
      </c>
      <c r="C44" s="3" t="s">
        <v>170</v>
      </c>
      <c r="D44" s="4" t="s">
        <v>12</v>
      </c>
      <c r="E44" s="4">
        <v>190</v>
      </c>
      <c r="F44" s="225">
        <v>0</v>
      </c>
      <c r="G44" s="6"/>
      <c r="H44" s="5">
        <f t="shared" si="3"/>
        <v>0</v>
      </c>
      <c r="I44" s="6"/>
      <c r="J44" s="145"/>
      <c r="K44" s="145"/>
      <c r="L44" s="145"/>
    </row>
    <row r="45" spans="1:12" x14ac:dyDescent="0.25">
      <c r="A45" s="1" t="s">
        <v>226</v>
      </c>
      <c r="B45" s="1" t="s">
        <v>144</v>
      </c>
      <c r="C45" s="3" t="s">
        <v>221</v>
      </c>
      <c r="D45" s="4" t="s">
        <v>12</v>
      </c>
      <c r="E45" s="4">
        <v>2</v>
      </c>
      <c r="F45" s="225">
        <v>0</v>
      </c>
      <c r="G45" s="6"/>
      <c r="H45" s="5">
        <f t="shared" si="3"/>
        <v>0</v>
      </c>
      <c r="I45" s="6"/>
      <c r="J45" s="145"/>
      <c r="K45" s="145"/>
      <c r="L45" s="145"/>
    </row>
    <row r="46" spans="1:12" x14ac:dyDescent="0.25">
      <c r="A46" s="1" t="s">
        <v>227</v>
      </c>
      <c r="B46" s="1" t="s">
        <v>144</v>
      </c>
      <c r="C46" s="3" t="s">
        <v>171</v>
      </c>
      <c r="D46" s="4" t="s">
        <v>12</v>
      </c>
      <c r="E46" s="4">
        <v>2</v>
      </c>
      <c r="F46" s="225">
        <v>0</v>
      </c>
      <c r="G46" s="6"/>
      <c r="H46" s="5">
        <f t="shared" si="3"/>
        <v>0</v>
      </c>
      <c r="I46" s="6"/>
      <c r="J46" s="145"/>
      <c r="K46" s="145"/>
      <c r="L46" s="145"/>
    </row>
    <row r="47" spans="1:12" x14ac:dyDescent="0.25">
      <c r="A47" s="1" t="s">
        <v>228</v>
      </c>
      <c r="B47" s="1" t="s">
        <v>144</v>
      </c>
      <c r="C47" s="3" t="s">
        <v>172</v>
      </c>
      <c r="D47" s="4" t="s">
        <v>12</v>
      </c>
      <c r="E47" s="4">
        <v>50</v>
      </c>
      <c r="F47" s="225">
        <v>0</v>
      </c>
      <c r="G47" s="6"/>
      <c r="H47" s="5">
        <f t="shared" si="3"/>
        <v>0</v>
      </c>
      <c r="I47" s="6"/>
      <c r="J47" s="145"/>
      <c r="K47" s="145"/>
      <c r="L47" s="145"/>
    </row>
    <row r="48" spans="1:12" x14ac:dyDescent="0.25">
      <c r="A48" s="1" t="s">
        <v>229</v>
      </c>
      <c r="B48" s="1" t="s">
        <v>144</v>
      </c>
      <c r="C48" s="3" t="s">
        <v>173</v>
      </c>
      <c r="D48" s="4" t="s">
        <v>12</v>
      </c>
      <c r="E48" s="4">
        <v>100</v>
      </c>
      <c r="F48" s="225">
        <v>0</v>
      </c>
      <c r="G48" s="6"/>
      <c r="H48" s="5">
        <f t="shared" si="3"/>
        <v>0</v>
      </c>
      <c r="I48" s="6"/>
      <c r="J48" s="145"/>
      <c r="K48" s="145"/>
      <c r="L48" s="145"/>
    </row>
    <row r="49" spans="1:12" x14ac:dyDescent="0.25">
      <c r="A49" s="1" t="s">
        <v>230</v>
      </c>
      <c r="B49" s="1" t="s">
        <v>144</v>
      </c>
      <c r="C49" s="3" t="s">
        <v>174</v>
      </c>
      <c r="D49" s="4" t="s">
        <v>12</v>
      </c>
      <c r="E49" s="4">
        <v>100</v>
      </c>
      <c r="F49" s="225">
        <v>0</v>
      </c>
      <c r="G49" s="6"/>
      <c r="H49" s="5">
        <f t="shared" si="3"/>
        <v>0</v>
      </c>
      <c r="I49" s="6"/>
      <c r="J49" s="145"/>
      <c r="K49" s="145"/>
      <c r="L49" s="145"/>
    </row>
    <row r="50" spans="1:12" x14ac:dyDescent="0.25">
      <c r="A50" s="1" t="s">
        <v>231</v>
      </c>
      <c r="B50" s="1" t="s">
        <v>144</v>
      </c>
      <c r="C50" s="3" t="s">
        <v>175</v>
      </c>
      <c r="D50" s="4" t="s">
        <v>12</v>
      </c>
      <c r="E50" s="4">
        <v>400</v>
      </c>
      <c r="F50" s="225">
        <v>0</v>
      </c>
      <c r="G50" s="6"/>
      <c r="H50" s="5">
        <f t="shared" si="3"/>
        <v>0</v>
      </c>
      <c r="I50" s="6"/>
      <c r="J50" s="145"/>
      <c r="K50" s="145"/>
      <c r="L50" s="145"/>
    </row>
    <row r="51" spans="1:12" x14ac:dyDescent="0.25">
      <c r="A51" s="1" t="s">
        <v>232</v>
      </c>
      <c r="B51" s="1" t="s">
        <v>144</v>
      </c>
      <c r="C51" s="3" t="s">
        <v>176</v>
      </c>
      <c r="D51" s="4" t="s">
        <v>12</v>
      </c>
      <c r="E51" s="4">
        <v>100</v>
      </c>
      <c r="F51" s="225">
        <v>0</v>
      </c>
      <c r="G51" s="6"/>
      <c r="H51" s="5">
        <f>E51*F51</f>
        <v>0</v>
      </c>
      <c r="I51" s="6"/>
      <c r="J51" s="145"/>
      <c r="K51" s="145"/>
      <c r="L51" s="145"/>
    </row>
    <row r="52" spans="1:12" x14ac:dyDescent="0.25">
      <c r="A52" s="1"/>
      <c r="B52" s="1"/>
      <c r="C52" s="11" t="s">
        <v>77</v>
      </c>
      <c r="D52" s="4"/>
      <c r="E52" s="4"/>
      <c r="F52" s="200"/>
      <c r="G52" s="6"/>
      <c r="H52" s="5"/>
      <c r="I52" s="6"/>
      <c r="J52" s="145"/>
      <c r="K52" s="145"/>
      <c r="L52" s="145"/>
    </row>
    <row r="53" spans="1:12" ht="38.25" x14ac:dyDescent="0.25">
      <c r="A53" s="89" t="s">
        <v>15</v>
      </c>
      <c r="B53" s="89" t="s">
        <v>142</v>
      </c>
      <c r="C53" s="7" t="s">
        <v>76</v>
      </c>
      <c r="D53" s="8" t="s">
        <v>12</v>
      </c>
      <c r="E53" s="8">
        <v>15</v>
      </c>
      <c r="F53" s="201"/>
      <c r="G53" s="10">
        <v>0</v>
      </c>
      <c r="H53" s="9"/>
      <c r="I53" s="10">
        <f>E53*G53</f>
        <v>0</v>
      </c>
      <c r="J53" s="145"/>
      <c r="K53" s="218"/>
      <c r="L53" s="145"/>
    </row>
    <row r="54" spans="1:12" ht="25.5" x14ac:dyDescent="0.25">
      <c r="A54" s="1" t="s">
        <v>16</v>
      </c>
      <c r="B54" s="1" t="s">
        <v>144</v>
      </c>
      <c r="C54" s="3" t="s">
        <v>222</v>
      </c>
      <c r="D54" s="4" t="s">
        <v>12</v>
      </c>
      <c r="E54" s="4">
        <v>15</v>
      </c>
      <c r="F54" s="225">
        <v>0</v>
      </c>
      <c r="G54" s="6"/>
      <c r="H54" s="5">
        <f>E54*F54</f>
        <v>0</v>
      </c>
      <c r="I54" s="6"/>
      <c r="J54" s="145"/>
      <c r="K54" s="145"/>
      <c r="L54" s="145"/>
    </row>
    <row r="55" spans="1:12" x14ac:dyDescent="0.25">
      <c r="A55" s="1" t="s">
        <v>17</v>
      </c>
      <c r="B55" s="1" t="s">
        <v>144</v>
      </c>
      <c r="C55" s="3" t="s">
        <v>168</v>
      </c>
      <c r="D55" s="4" t="s">
        <v>12</v>
      </c>
      <c r="E55" s="4">
        <v>15</v>
      </c>
      <c r="F55" s="225">
        <v>0</v>
      </c>
      <c r="G55" s="6"/>
      <c r="H55" s="5">
        <f t="shared" ref="H55" si="4">E55*F55</f>
        <v>0</v>
      </c>
      <c r="I55" s="6"/>
      <c r="J55" s="145"/>
      <c r="K55" s="145"/>
      <c r="L55" s="145"/>
    </row>
    <row r="56" spans="1:12" ht="25.5" x14ac:dyDescent="0.25">
      <c r="A56" s="1" t="s">
        <v>233</v>
      </c>
      <c r="B56" s="1" t="s">
        <v>144</v>
      </c>
      <c r="C56" s="3" t="s">
        <v>170</v>
      </c>
      <c r="D56" s="4" t="s">
        <v>12</v>
      </c>
      <c r="E56" s="4">
        <v>95</v>
      </c>
      <c r="F56" s="225">
        <v>0</v>
      </c>
      <c r="G56" s="6"/>
      <c r="H56" s="5">
        <f>E56*F56</f>
        <v>0</v>
      </c>
      <c r="I56" s="6"/>
      <c r="J56" s="145"/>
      <c r="K56" s="145"/>
      <c r="L56" s="145"/>
    </row>
    <row r="57" spans="1:12" x14ac:dyDescent="0.25">
      <c r="A57" s="1" t="s">
        <v>234</v>
      </c>
      <c r="B57" s="1" t="s">
        <v>144</v>
      </c>
      <c r="C57" s="3" t="s">
        <v>177</v>
      </c>
      <c r="D57" s="4" t="s">
        <v>12</v>
      </c>
      <c r="E57" s="4">
        <v>2</v>
      </c>
      <c r="F57" s="225">
        <v>0</v>
      </c>
      <c r="G57" s="6"/>
      <c r="H57" s="5">
        <f>E57*F57</f>
        <v>0</v>
      </c>
      <c r="I57" s="6"/>
      <c r="J57" s="145"/>
      <c r="K57" s="145"/>
      <c r="L57" s="145"/>
    </row>
    <row r="58" spans="1:12" x14ac:dyDescent="0.25">
      <c r="A58" s="1" t="s">
        <v>235</v>
      </c>
      <c r="B58" s="1" t="s">
        <v>144</v>
      </c>
      <c r="C58" s="3" t="s">
        <v>171</v>
      </c>
      <c r="D58" s="4" t="s">
        <v>12</v>
      </c>
      <c r="E58" s="4">
        <v>1</v>
      </c>
      <c r="F58" s="225">
        <v>0</v>
      </c>
      <c r="G58" s="6"/>
      <c r="H58" s="5">
        <f>E58*F58</f>
        <v>0</v>
      </c>
      <c r="I58" s="6"/>
      <c r="J58" s="145"/>
      <c r="K58" s="145"/>
      <c r="L58" s="145"/>
    </row>
    <row r="59" spans="1:12" x14ac:dyDescent="0.25">
      <c r="A59" s="1" t="s">
        <v>236</v>
      </c>
      <c r="B59" s="1" t="s">
        <v>144</v>
      </c>
      <c r="C59" s="3" t="s">
        <v>172</v>
      </c>
      <c r="D59" s="4" t="s">
        <v>12</v>
      </c>
      <c r="E59" s="4">
        <v>45</v>
      </c>
      <c r="F59" s="225">
        <v>0</v>
      </c>
      <c r="G59" s="6"/>
      <c r="H59" s="5">
        <f t="shared" ref="H59:H63" si="5">E59*F59</f>
        <v>0</v>
      </c>
      <c r="I59" s="6"/>
      <c r="J59" s="145"/>
      <c r="K59" s="145"/>
      <c r="L59" s="145"/>
    </row>
    <row r="60" spans="1:12" x14ac:dyDescent="0.25">
      <c r="A60" s="1" t="s">
        <v>237</v>
      </c>
      <c r="B60" s="1" t="s">
        <v>144</v>
      </c>
      <c r="C60" s="3" t="s">
        <v>173</v>
      </c>
      <c r="D60" s="4" t="s">
        <v>12</v>
      </c>
      <c r="E60" s="4">
        <v>90</v>
      </c>
      <c r="F60" s="225">
        <v>0</v>
      </c>
      <c r="G60" s="6"/>
      <c r="H60" s="5">
        <f t="shared" si="5"/>
        <v>0</v>
      </c>
      <c r="I60" s="6"/>
      <c r="J60" s="145"/>
      <c r="K60" s="145"/>
      <c r="L60" s="145"/>
    </row>
    <row r="61" spans="1:12" x14ac:dyDescent="0.25">
      <c r="A61" s="1" t="s">
        <v>238</v>
      </c>
      <c r="B61" s="1" t="s">
        <v>144</v>
      </c>
      <c r="C61" s="3" t="s">
        <v>174</v>
      </c>
      <c r="D61" s="4" t="s">
        <v>12</v>
      </c>
      <c r="E61" s="4">
        <v>90</v>
      </c>
      <c r="F61" s="225">
        <v>0</v>
      </c>
      <c r="G61" s="6"/>
      <c r="H61" s="5">
        <f t="shared" si="5"/>
        <v>0</v>
      </c>
      <c r="I61" s="6"/>
      <c r="J61" s="145"/>
      <c r="K61" s="145"/>
      <c r="L61" s="145"/>
    </row>
    <row r="62" spans="1:12" x14ac:dyDescent="0.25">
      <c r="A62" s="1" t="s">
        <v>239</v>
      </c>
      <c r="B62" s="1" t="s">
        <v>144</v>
      </c>
      <c r="C62" s="3" t="s">
        <v>175</v>
      </c>
      <c r="D62" s="4" t="s">
        <v>12</v>
      </c>
      <c r="E62" s="4">
        <v>360</v>
      </c>
      <c r="F62" s="225">
        <v>0</v>
      </c>
      <c r="G62" s="6"/>
      <c r="H62" s="5">
        <f t="shared" si="5"/>
        <v>0</v>
      </c>
      <c r="I62" s="6"/>
      <c r="J62" s="145"/>
      <c r="K62" s="145"/>
      <c r="L62" s="145"/>
    </row>
    <row r="63" spans="1:12" x14ac:dyDescent="0.25">
      <c r="A63" s="1" t="s">
        <v>240</v>
      </c>
      <c r="B63" s="1" t="s">
        <v>144</v>
      </c>
      <c r="C63" s="3" t="s">
        <v>176</v>
      </c>
      <c r="D63" s="4" t="s">
        <v>12</v>
      </c>
      <c r="E63" s="4">
        <v>90</v>
      </c>
      <c r="F63" s="225">
        <v>0</v>
      </c>
      <c r="G63" s="6"/>
      <c r="H63" s="5">
        <f t="shared" si="5"/>
        <v>0</v>
      </c>
      <c r="I63" s="6"/>
      <c r="J63" s="145"/>
      <c r="K63" s="218"/>
      <c r="L63" s="145"/>
    </row>
    <row r="64" spans="1:12" x14ac:dyDescent="0.25">
      <c r="A64" s="1"/>
      <c r="B64" s="1"/>
      <c r="C64" s="11" t="s">
        <v>178</v>
      </c>
      <c r="D64" s="4"/>
      <c r="E64" s="4"/>
      <c r="F64" s="200"/>
      <c r="G64" s="6"/>
      <c r="H64" s="5"/>
      <c r="I64" s="6"/>
      <c r="J64" s="145"/>
      <c r="K64" s="218"/>
      <c r="L64" s="145"/>
    </row>
    <row r="65" spans="1:12" ht="38.25" x14ac:dyDescent="0.25">
      <c r="A65" s="89" t="s">
        <v>18</v>
      </c>
      <c r="B65" s="89" t="s">
        <v>142</v>
      </c>
      <c r="C65" s="7" t="s">
        <v>179</v>
      </c>
      <c r="D65" s="8" t="s">
        <v>12</v>
      </c>
      <c r="E65" s="8">
        <v>37</v>
      </c>
      <c r="F65" s="258">
        <v>0</v>
      </c>
      <c r="G65" s="10"/>
      <c r="H65" s="9">
        <f t="shared" ref="H65:H71" si="6">E65*F65</f>
        <v>0</v>
      </c>
      <c r="I65" s="10"/>
      <c r="J65" s="145"/>
      <c r="K65" s="145"/>
      <c r="L65" s="145"/>
    </row>
    <row r="66" spans="1:12" x14ac:dyDescent="0.25">
      <c r="A66" s="1" t="s">
        <v>19</v>
      </c>
      <c r="B66" s="1" t="s">
        <v>144</v>
      </c>
      <c r="C66" s="3" t="s">
        <v>180</v>
      </c>
      <c r="D66" s="4" t="s">
        <v>12</v>
      </c>
      <c r="E66" s="4">
        <v>37</v>
      </c>
      <c r="F66" s="225">
        <v>0</v>
      </c>
      <c r="G66" s="6"/>
      <c r="H66" s="5">
        <f t="shared" si="6"/>
        <v>0</v>
      </c>
      <c r="I66" s="6"/>
      <c r="J66" s="145"/>
      <c r="K66" s="145"/>
      <c r="L66" s="145"/>
    </row>
    <row r="67" spans="1:12" x14ac:dyDescent="0.25">
      <c r="A67" s="1" t="s">
        <v>20</v>
      </c>
      <c r="B67" s="1" t="s">
        <v>144</v>
      </c>
      <c r="C67" s="3" t="s">
        <v>181</v>
      </c>
      <c r="D67" s="4" t="s">
        <v>12</v>
      </c>
      <c r="E67" s="4">
        <v>37</v>
      </c>
      <c r="F67" s="225">
        <v>0</v>
      </c>
      <c r="G67" s="6"/>
      <c r="H67" s="5">
        <f t="shared" si="6"/>
        <v>0</v>
      </c>
      <c r="I67" s="6"/>
      <c r="J67" s="145"/>
      <c r="K67" s="145"/>
      <c r="L67" s="145"/>
    </row>
    <row r="68" spans="1:12" x14ac:dyDescent="0.25">
      <c r="A68" s="1" t="s">
        <v>21</v>
      </c>
      <c r="B68" s="1" t="s">
        <v>144</v>
      </c>
      <c r="C68" s="3" t="s">
        <v>182</v>
      </c>
      <c r="D68" s="4" t="s">
        <v>12</v>
      </c>
      <c r="E68" s="4">
        <v>145</v>
      </c>
      <c r="F68" s="225">
        <v>0</v>
      </c>
      <c r="G68" s="6"/>
      <c r="H68" s="5">
        <f t="shared" si="6"/>
        <v>0</v>
      </c>
      <c r="I68" s="6"/>
      <c r="J68" s="145"/>
      <c r="K68" s="145"/>
      <c r="L68" s="145"/>
    </row>
    <row r="69" spans="1:12" x14ac:dyDescent="0.25">
      <c r="A69" s="1" t="s">
        <v>22</v>
      </c>
      <c r="B69" s="1" t="s">
        <v>144</v>
      </c>
      <c r="C69" s="3" t="s">
        <v>183</v>
      </c>
      <c r="D69" s="4" t="s">
        <v>12</v>
      </c>
      <c r="E69" s="4">
        <v>110</v>
      </c>
      <c r="F69" s="225">
        <v>0</v>
      </c>
      <c r="G69" s="6"/>
      <c r="H69" s="5">
        <f t="shared" si="6"/>
        <v>0</v>
      </c>
      <c r="I69" s="6"/>
      <c r="J69" s="145"/>
      <c r="K69" s="145"/>
      <c r="L69" s="145"/>
    </row>
    <row r="70" spans="1:12" x14ac:dyDescent="0.25">
      <c r="A70" s="1" t="s">
        <v>136</v>
      </c>
      <c r="B70" s="1" t="s">
        <v>144</v>
      </c>
      <c r="C70" s="3" t="s">
        <v>176</v>
      </c>
      <c r="D70" s="4" t="s">
        <v>12</v>
      </c>
      <c r="E70" s="4">
        <v>220</v>
      </c>
      <c r="F70" s="225">
        <v>0</v>
      </c>
      <c r="G70" s="6"/>
      <c r="H70" s="5">
        <f t="shared" si="6"/>
        <v>0</v>
      </c>
      <c r="I70" s="6"/>
      <c r="J70" s="145"/>
      <c r="K70" s="145"/>
      <c r="L70" s="145"/>
    </row>
    <row r="71" spans="1:12" x14ac:dyDescent="0.25">
      <c r="A71" s="1" t="s">
        <v>137</v>
      </c>
      <c r="B71" s="1" t="s">
        <v>144</v>
      </c>
      <c r="C71" s="3" t="s">
        <v>223</v>
      </c>
      <c r="D71" s="4" t="s">
        <v>12</v>
      </c>
      <c r="E71" s="4">
        <f>20+160</f>
        <v>180</v>
      </c>
      <c r="F71" s="225">
        <v>0</v>
      </c>
      <c r="G71" s="6"/>
      <c r="H71" s="5">
        <f t="shared" si="6"/>
        <v>0</v>
      </c>
      <c r="I71" s="6"/>
      <c r="J71" s="145"/>
      <c r="K71" s="145"/>
      <c r="L71" s="145"/>
    </row>
    <row r="72" spans="1:12" ht="25.5" x14ac:dyDescent="0.25">
      <c r="A72" s="89" t="s">
        <v>81</v>
      </c>
      <c r="B72" s="89" t="s">
        <v>142</v>
      </c>
      <c r="C72" s="7" t="s">
        <v>78</v>
      </c>
      <c r="D72" s="8" t="s">
        <v>41</v>
      </c>
      <c r="E72" s="83">
        <f>E73+E74+E75+E76+E77</f>
        <v>7000</v>
      </c>
      <c r="F72" s="201"/>
      <c r="G72" s="10">
        <v>0</v>
      </c>
      <c r="H72" s="9"/>
      <c r="I72" s="10">
        <f>E72*G72</f>
        <v>0</v>
      </c>
      <c r="J72" s="145"/>
      <c r="K72" s="145"/>
      <c r="L72" s="145"/>
    </row>
    <row r="73" spans="1:12" ht="30" customHeight="1" x14ac:dyDescent="0.25">
      <c r="A73" s="1" t="s">
        <v>23</v>
      </c>
      <c r="B73" s="1" t="s">
        <v>144</v>
      </c>
      <c r="C73" s="3" t="s">
        <v>244</v>
      </c>
      <c r="D73" s="4" t="s">
        <v>41</v>
      </c>
      <c r="E73" s="4">
        <v>230</v>
      </c>
      <c r="F73" s="225">
        <v>0</v>
      </c>
      <c r="G73" s="6"/>
      <c r="H73" s="5">
        <f>E73*F73</f>
        <v>0</v>
      </c>
      <c r="I73" s="6"/>
      <c r="J73" s="145"/>
      <c r="K73" s="145"/>
      <c r="L73" s="145"/>
    </row>
    <row r="74" spans="1:12" x14ac:dyDescent="0.25">
      <c r="A74" s="1" t="s">
        <v>82</v>
      </c>
      <c r="B74" s="1" t="s">
        <v>144</v>
      </c>
      <c r="C74" s="3" t="s">
        <v>243</v>
      </c>
      <c r="D74" s="4" t="s">
        <v>41</v>
      </c>
      <c r="E74" s="4">
        <v>410</v>
      </c>
      <c r="F74" s="225">
        <v>0</v>
      </c>
      <c r="G74" s="6"/>
      <c r="H74" s="5">
        <f>E74*F74</f>
        <v>0</v>
      </c>
      <c r="I74" s="6"/>
      <c r="J74" s="145"/>
      <c r="K74" s="145"/>
      <c r="L74" s="145"/>
    </row>
    <row r="75" spans="1:12" ht="25.5" x14ac:dyDescent="0.25">
      <c r="A75" s="1" t="s">
        <v>83</v>
      </c>
      <c r="B75" s="1" t="s">
        <v>144</v>
      </c>
      <c r="C75" s="3" t="s">
        <v>79</v>
      </c>
      <c r="D75" s="4" t="s">
        <v>41</v>
      </c>
      <c r="E75" s="84">
        <f>2000+3860</f>
        <v>5860</v>
      </c>
      <c r="F75" s="225">
        <v>0</v>
      </c>
      <c r="G75" s="6"/>
      <c r="H75" s="5">
        <f t="shared" ref="H75:H77" si="7">E75*F75</f>
        <v>0</v>
      </c>
      <c r="I75" s="6"/>
      <c r="J75" s="145"/>
      <c r="K75" s="145"/>
      <c r="L75" s="145"/>
    </row>
    <row r="76" spans="1:12" ht="25.5" x14ac:dyDescent="0.25">
      <c r="A76" s="1" t="s">
        <v>84</v>
      </c>
      <c r="B76" s="1" t="s">
        <v>144</v>
      </c>
      <c r="C76" s="3" t="s">
        <v>80</v>
      </c>
      <c r="D76" s="4" t="s">
        <v>41</v>
      </c>
      <c r="E76" s="84">
        <v>300</v>
      </c>
      <c r="F76" s="225">
        <v>0</v>
      </c>
      <c r="G76" s="6"/>
      <c r="H76" s="5">
        <f t="shared" si="7"/>
        <v>0</v>
      </c>
      <c r="I76" s="6"/>
      <c r="J76" s="145"/>
      <c r="K76" s="145"/>
      <c r="L76" s="145"/>
    </row>
    <row r="77" spans="1:12" ht="25.5" x14ac:dyDescent="0.25">
      <c r="A77" s="1" t="s">
        <v>85</v>
      </c>
      <c r="B77" s="1" t="s">
        <v>144</v>
      </c>
      <c r="C77" s="3" t="s">
        <v>224</v>
      </c>
      <c r="D77" s="4" t="s">
        <v>41</v>
      </c>
      <c r="E77" s="84">
        <v>200</v>
      </c>
      <c r="F77" s="225">
        <v>0</v>
      </c>
      <c r="G77" s="6"/>
      <c r="H77" s="5">
        <f t="shared" si="7"/>
        <v>0</v>
      </c>
      <c r="I77" s="6"/>
      <c r="J77" s="145"/>
      <c r="K77" s="145"/>
      <c r="L77" s="145"/>
    </row>
    <row r="78" spans="1:12" ht="26.25" thickBot="1" x14ac:dyDescent="0.3">
      <c r="A78" s="1" t="s">
        <v>86</v>
      </c>
      <c r="B78" s="1" t="s">
        <v>144</v>
      </c>
      <c r="C78" s="3" t="s">
        <v>130</v>
      </c>
      <c r="D78" s="4" t="s">
        <v>12</v>
      </c>
      <c r="E78" s="4">
        <v>8</v>
      </c>
      <c r="F78" s="225">
        <v>0</v>
      </c>
      <c r="G78" s="6"/>
      <c r="H78" s="5">
        <f t="shared" ref="H78" si="8">E78*F78</f>
        <v>0</v>
      </c>
      <c r="I78" s="6"/>
      <c r="J78" s="145"/>
      <c r="K78" s="145"/>
      <c r="L78" s="145"/>
    </row>
    <row r="79" spans="1:12" x14ac:dyDescent="0.25">
      <c r="A79" s="12"/>
      <c r="B79" s="12"/>
      <c r="C79" s="146" t="s">
        <v>92</v>
      </c>
      <c r="D79" s="147"/>
      <c r="E79" s="223"/>
      <c r="F79" s="202"/>
      <c r="G79" s="148"/>
      <c r="H79" s="259">
        <f>SUM(H33:H78)</f>
        <v>0</v>
      </c>
      <c r="I79" s="260">
        <f>SUM(I32:I78)</f>
        <v>0</v>
      </c>
      <c r="J79" s="145"/>
      <c r="K79" s="145"/>
      <c r="L79" s="145"/>
    </row>
    <row r="80" spans="1:12" ht="15.75" thickBot="1" x14ac:dyDescent="0.3">
      <c r="A80" s="90"/>
      <c r="B80" s="112"/>
      <c r="C80" s="263" t="s">
        <v>93</v>
      </c>
      <c r="D80" s="90"/>
      <c r="E80" s="90"/>
      <c r="F80" s="203"/>
      <c r="G80" s="150"/>
      <c r="H80" s="261"/>
      <c r="I80" s="262">
        <f>H79+I79</f>
        <v>0</v>
      </c>
      <c r="J80" s="145"/>
      <c r="K80" s="145"/>
      <c r="L80" s="145"/>
    </row>
    <row r="81" spans="1:17" ht="15.75" customHeight="1" thickBot="1" x14ac:dyDescent="0.3">
      <c r="A81" s="269" t="s">
        <v>45</v>
      </c>
      <c r="B81" s="270"/>
      <c r="C81" s="270"/>
      <c r="D81" s="270"/>
      <c r="E81" s="270"/>
      <c r="F81" s="270"/>
      <c r="G81" s="270"/>
      <c r="H81" s="270"/>
      <c r="I81" s="270"/>
      <c r="J81" s="145"/>
      <c r="K81" s="145"/>
      <c r="L81" s="145"/>
    </row>
    <row r="82" spans="1:17" ht="25.5" x14ac:dyDescent="0.25">
      <c r="A82" s="21">
        <v>1</v>
      </c>
      <c r="B82" s="95" t="s">
        <v>142</v>
      </c>
      <c r="C82" s="238" t="s">
        <v>139</v>
      </c>
      <c r="D82" s="21" t="s">
        <v>41</v>
      </c>
      <c r="E82" s="73">
        <f>E83</f>
        <v>20</v>
      </c>
      <c r="F82" s="199"/>
      <c r="G82" s="22">
        <v>0</v>
      </c>
      <c r="H82" s="85"/>
      <c r="I82" s="22">
        <f>E82*G82</f>
        <v>0</v>
      </c>
      <c r="J82" s="145"/>
      <c r="K82" s="145"/>
      <c r="L82" s="145"/>
    </row>
    <row r="83" spans="1:17" x14ac:dyDescent="0.25">
      <c r="A83" s="129" t="s">
        <v>11</v>
      </c>
      <c r="B83" s="129" t="s">
        <v>144</v>
      </c>
      <c r="C83" s="122" t="s">
        <v>187</v>
      </c>
      <c r="D83" s="28" t="s">
        <v>41</v>
      </c>
      <c r="E83" s="51">
        <v>20</v>
      </c>
      <c r="F83" s="135">
        <v>0</v>
      </c>
      <c r="G83" s="34"/>
      <c r="H83" s="33">
        <f>E83*F83</f>
        <v>0</v>
      </c>
      <c r="I83" s="34"/>
      <c r="J83" s="145"/>
      <c r="K83" s="145"/>
      <c r="L83" s="145"/>
    </row>
    <row r="84" spans="1:17" s="132" customFormat="1" ht="25.5" x14ac:dyDescent="0.25">
      <c r="A84" s="23">
        <v>2</v>
      </c>
      <c r="B84" s="2" t="s">
        <v>142</v>
      </c>
      <c r="C84" s="123" t="s">
        <v>46</v>
      </c>
      <c r="D84" s="23" t="s">
        <v>41</v>
      </c>
      <c r="E84" s="56">
        <f>E85+E86+E87</f>
        <v>2420</v>
      </c>
      <c r="F84" s="229"/>
      <c r="G84" s="25">
        <v>0</v>
      </c>
      <c r="H84" s="31"/>
      <c r="I84" s="25">
        <f>E84*G84</f>
        <v>0</v>
      </c>
      <c r="J84" s="218"/>
      <c r="K84" s="218"/>
      <c r="L84" s="218"/>
      <c r="M84" s="107"/>
      <c r="N84" s="107"/>
      <c r="O84" s="107"/>
      <c r="P84" s="107"/>
      <c r="Q84" s="107"/>
    </row>
    <row r="85" spans="1:17" s="132" customFormat="1" x14ac:dyDescent="0.25">
      <c r="A85" s="129" t="s">
        <v>14</v>
      </c>
      <c r="B85" s="129" t="s">
        <v>144</v>
      </c>
      <c r="C85" s="122" t="s">
        <v>186</v>
      </c>
      <c r="D85" s="28" t="s">
        <v>41</v>
      </c>
      <c r="E85" s="59">
        <v>40</v>
      </c>
      <c r="F85" s="135">
        <v>0</v>
      </c>
      <c r="G85" s="30"/>
      <c r="H85" s="33">
        <f>E85*F85</f>
        <v>0</v>
      </c>
      <c r="I85" s="30"/>
      <c r="J85" s="218"/>
      <c r="K85" s="218"/>
      <c r="L85" s="218"/>
      <c r="M85" s="107"/>
      <c r="N85" s="107"/>
      <c r="O85" s="107"/>
      <c r="P85" s="107"/>
      <c r="Q85" s="107"/>
    </row>
    <row r="86" spans="1:17" x14ac:dyDescent="0.25">
      <c r="A86" s="129" t="s">
        <v>104</v>
      </c>
      <c r="B86" s="129" t="s">
        <v>144</v>
      </c>
      <c r="C86" s="122" t="s">
        <v>127</v>
      </c>
      <c r="D86" s="28" t="s">
        <v>41</v>
      </c>
      <c r="E86" s="59">
        <v>1020</v>
      </c>
      <c r="F86" s="135">
        <v>0</v>
      </c>
      <c r="G86" s="30"/>
      <c r="H86" s="33">
        <f t="shared" ref="H86:H88" si="9">E86*F86</f>
        <v>0</v>
      </c>
      <c r="I86" s="30"/>
      <c r="J86" s="145"/>
      <c r="K86" s="145"/>
      <c r="L86" s="145"/>
    </row>
    <row r="87" spans="1:17" x14ac:dyDescent="0.25">
      <c r="A87" s="129" t="s">
        <v>125</v>
      </c>
      <c r="B87" s="129" t="s">
        <v>144</v>
      </c>
      <c r="C87" s="122" t="s">
        <v>138</v>
      </c>
      <c r="D87" s="28" t="s">
        <v>41</v>
      </c>
      <c r="E87" s="59">
        <v>1360</v>
      </c>
      <c r="F87" s="135">
        <v>0</v>
      </c>
      <c r="G87" s="30"/>
      <c r="H87" s="33">
        <f t="shared" si="9"/>
        <v>0</v>
      </c>
      <c r="I87" s="30"/>
      <c r="J87" s="145"/>
      <c r="K87" s="145"/>
      <c r="L87" s="145"/>
    </row>
    <row r="88" spans="1:17" x14ac:dyDescent="0.25">
      <c r="A88" s="129" t="s">
        <v>126</v>
      </c>
      <c r="B88" s="129" t="s">
        <v>144</v>
      </c>
      <c r="C88" s="122" t="s">
        <v>140</v>
      </c>
      <c r="D88" s="28" t="s">
        <v>12</v>
      </c>
      <c r="E88" s="59">
        <f>68*5</f>
        <v>340</v>
      </c>
      <c r="F88" s="135">
        <v>0</v>
      </c>
      <c r="G88" s="30"/>
      <c r="H88" s="33">
        <f t="shared" si="9"/>
        <v>0</v>
      </c>
      <c r="I88" s="30"/>
      <c r="J88" s="145"/>
      <c r="K88" s="145"/>
      <c r="L88" s="145"/>
    </row>
    <row r="89" spans="1:17" s="132" customFormat="1" ht="25.5" x14ac:dyDescent="0.25">
      <c r="A89" s="2" t="s">
        <v>15</v>
      </c>
      <c r="B89" s="2" t="s">
        <v>142</v>
      </c>
      <c r="C89" s="123" t="s">
        <v>120</v>
      </c>
      <c r="D89" s="23" t="s">
        <v>12</v>
      </c>
      <c r="E89" s="35">
        <v>25</v>
      </c>
      <c r="F89" s="192"/>
      <c r="G89" s="25">
        <v>0</v>
      </c>
      <c r="H89" s="31"/>
      <c r="I89" s="82">
        <f>E89*G89</f>
        <v>0</v>
      </c>
      <c r="J89" s="218"/>
      <c r="K89" s="218"/>
      <c r="L89" s="218"/>
      <c r="M89" s="107"/>
      <c r="N89" s="107"/>
      <c r="O89" s="107"/>
      <c r="P89" s="107"/>
      <c r="Q89" s="107"/>
    </row>
    <row r="90" spans="1:17" ht="25.5" x14ac:dyDescent="0.25">
      <c r="A90" s="129" t="s">
        <v>16</v>
      </c>
      <c r="B90" s="129" t="s">
        <v>144</v>
      </c>
      <c r="C90" s="122" t="s">
        <v>121</v>
      </c>
      <c r="D90" s="28" t="s">
        <v>12</v>
      </c>
      <c r="E90" s="51">
        <v>25</v>
      </c>
      <c r="F90" s="135">
        <v>0</v>
      </c>
      <c r="G90" s="30"/>
      <c r="H90" s="33">
        <f t="shared" ref="H90" si="10">E90*F90</f>
        <v>0</v>
      </c>
      <c r="I90" s="30"/>
      <c r="J90" s="145"/>
      <c r="K90" s="145"/>
      <c r="L90" s="145"/>
    </row>
    <row r="91" spans="1:17" s="193" customFormat="1" ht="25.5" x14ac:dyDescent="0.25">
      <c r="A91" s="234" t="s">
        <v>18</v>
      </c>
      <c r="B91" s="234" t="s">
        <v>142</v>
      </c>
      <c r="C91" s="235" t="s">
        <v>94</v>
      </c>
      <c r="D91" s="236" t="s">
        <v>41</v>
      </c>
      <c r="E91" s="237">
        <f>E92+E93+E94+E95</f>
        <v>7150</v>
      </c>
      <c r="F91" s="229"/>
      <c r="G91" s="82">
        <v>0</v>
      </c>
      <c r="H91" s="229"/>
      <c r="I91" s="82">
        <f>E91*G91</f>
        <v>0</v>
      </c>
      <c r="J91" s="218"/>
      <c r="K91" s="218"/>
      <c r="L91" s="218"/>
      <c r="M91" s="107"/>
      <c r="N91" s="107"/>
      <c r="O91" s="107"/>
      <c r="P91" s="107"/>
      <c r="Q91" s="107"/>
    </row>
    <row r="92" spans="1:17" x14ac:dyDescent="0.25">
      <c r="A92" s="129" t="s">
        <v>19</v>
      </c>
      <c r="B92" s="129" t="s">
        <v>144</v>
      </c>
      <c r="C92" s="122" t="s">
        <v>145</v>
      </c>
      <c r="D92" s="28" t="s">
        <v>41</v>
      </c>
      <c r="E92" s="59">
        <v>300</v>
      </c>
      <c r="F92" s="135">
        <v>0</v>
      </c>
      <c r="G92" s="30"/>
      <c r="H92" s="33">
        <f>E92*F92</f>
        <v>0</v>
      </c>
      <c r="I92" s="30"/>
      <c r="J92" s="145"/>
      <c r="K92" s="145"/>
      <c r="L92" s="145"/>
    </row>
    <row r="93" spans="1:17" x14ac:dyDescent="0.25">
      <c r="A93" s="129" t="s">
        <v>20</v>
      </c>
      <c r="B93" s="129" t="s">
        <v>144</v>
      </c>
      <c r="C93" s="122" t="s">
        <v>75</v>
      </c>
      <c r="D93" s="28" t="s">
        <v>41</v>
      </c>
      <c r="E93" s="59">
        <v>4700</v>
      </c>
      <c r="F93" s="135">
        <v>0</v>
      </c>
      <c r="G93" s="30"/>
      <c r="H93" s="33">
        <f>E93*F93</f>
        <v>0</v>
      </c>
      <c r="I93" s="30"/>
      <c r="J93" s="145"/>
      <c r="K93" s="145"/>
      <c r="L93" s="145"/>
    </row>
    <row r="94" spans="1:17" x14ac:dyDescent="0.25">
      <c r="A94" s="129" t="s">
        <v>21</v>
      </c>
      <c r="B94" s="129" t="s">
        <v>144</v>
      </c>
      <c r="C94" s="54" t="s">
        <v>185</v>
      </c>
      <c r="D94" s="28" t="s">
        <v>41</v>
      </c>
      <c r="E94" s="59">
        <v>1490</v>
      </c>
      <c r="F94" s="135">
        <v>0</v>
      </c>
      <c r="G94" s="30"/>
      <c r="H94" s="33">
        <f>E94*F94</f>
        <v>0</v>
      </c>
      <c r="I94" s="30"/>
      <c r="J94" s="145"/>
      <c r="K94" s="145"/>
      <c r="L94" s="145"/>
    </row>
    <row r="95" spans="1:17" x14ac:dyDescent="0.25">
      <c r="A95" s="129" t="s">
        <v>22</v>
      </c>
      <c r="B95" s="129" t="s">
        <v>144</v>
      </c>
      <c r="C95" s="54" t="s">
        <v>47</v>
      </c>
      <c r="D95" s="28" t="s">
        <v>41</v>
      </c>
      <c r="E95" s="59">
        <v>660</v>
      </c>
      <c r="F95" s="135">
        <v>0</v>
      </c>
      <c r="G95" s="30"/>
      <c r="H95" s="33">
        <f>E95*F95</f>
        <v>0</v>
      </c>
      <c r="I95" s="30"/>
      <c r="J95" s="145"/>
      <c r="K95" s="145"/>
      <c r="L95" s="145"/>
    </row>
    <row r="96" spans="1:17" s="132" customFormat="1" ht="25.5" x14ac:dyDescent="0.25">
      <c r="A96" s="23">
        <v>5</v>
      </c>
      <c r="B96" s="2" t="s">
        <v>142</v>
      </c>
      <c r="C96" s="55" t="s">
        <v>95</v>
      </c>
      <c r="D96" s="23" t="s">
        <v>41</v>
      </c>
      <c r="E96" s="56">
        <f>E97+E98</f>
        <v>1090</v>
      </c>
      <c r="F96" s="229"/>
      <c r="G96" s="25">
        <v>0</v>
      </c>
      <c r="H96" s="31"/>
      <c r="I96" s="25">
        <f>E96*G96</f>
        <v>0</v>
      </c>
      <c r="J96" s="218"/>
      <c r="K96" s="218"/>
      <c r="L96" s="218"/>
      <c r="M96" s="107"/>
      <c r="N96" s="107"/>
      <c r="O96" s="107"/>
      <c r="P96" s="107"/>
      <c r="Q96" s="107"/>
    </row>
    <row r="97" spans="1:17" x14ac:dyDescent="0.25">
      <c r="A97" s="129" t="s">
        <v>23</v>
      </c>
      <c r="B97" s="129" t="s">
        <v>144</v>
      </c>
      <c r="C97" s="122" t="s">
        <v>49</v>
      </c>
      <c r="D97" s="28" t="s">
        <v>41</v>
      </c>
      <c r="E97" s="59">
        <v>640</v>
      </c>
      <c r="F97" s="135">
        <v>0</v>
      </c>
      <c r="G97" s="30"/>
      <c r="H97" s="33">
        <f>E97*F97</f>
        <v>0</v>
      </c>
      <c r="I97" s="30"/>
      <c r="J97" s="145"/>
      <c r="K97" s="145"/>
      <c r="L97" s="145"/>
    </row>
    <row r="98" spans="1:17" x14ac:dyDescent="0.25">
      <c r="A98" s="129" t="s">
        <v>82</v>
      </c>
      <c r="B98" s="129" t="s">
        <v>144</v>
      </c>
      <c r="C98" s="122" t="s">
        <v>50</v>
      </c>
      <c r="D98" s="28" t="s">
        <v>41</v>
      </c>
      <c r="E98" s="59">
        <v>450</v>
      </c>
      <c r="F98" s="135">
        <v>0</v>
      </c>
      <c r="G98" s="30"/>
      <c r="H98" s="33">
        <f>E98*F98</f>
        <v>0</v>
      </c>
      <c r="I98" s="30"/>
      <c r="J98" s="145"/>
      <c r="K98" s="145"/>
      <c r="L98" s="145"/>
    </row>
    <row r="99" spans="1:17" s="132" customFormat="1" ht="25.5" x14ac:dyDescent="0.25">
      <c r="A99" s="23">
        <v>6</v>
      </c>
      <c r="B99" s="2" t="s">
        <v>142</v>
      </c>
      <c r="C99" s="123" t="s">
        <v>96</v>
      </c>
      <c r="D99" s="23" t="s">
        <v>41</v>
      </c>
      <c r="E99" s="56">
        <f>E100+E101+E102+E103</f>
        <v>950</v>
      </c>
      <c r="F99" s="192"/>
      <c r="G99" s="25">
        <v>0</v>
      </c>
      <c r="H99" s="31"/>
      <c r="I99" s="25">
        <f>E99*G99</f>
        <v>0</v>
      </c>
      <c r="J99" s="218"/>
      <c r="K99" s="218"/>
      <c r="L99" s="218"/>
      <c r="M99" s="107"/>
      <c r="N99" s="107"/>
      <c r="O99" s="107"/>
      <c r="P99" s="107"/>
      <c r="Q99" s="107"/>
    </row>
    <row r="100" spans="1:17" x14ac:dyDescent="0.25">
      <c r="A100" s="129" t="s">
        <v>24</v>
      </c>
      <c r="B100" s="129" t="s">
        <v>144</v>
      </c>
      <c r="C100" s="124" t="s">
        <v>128</v>
      </c>
      <c r="D100" s="28" t="s">
        <v>41</v>
      </c>
      <c r="E100" s="59">
        <v>80</v>
      </c>
      <c r="F100" s="135">
        <v>0</v>
      </c>
      <c r="G100" s="34"/>
      <c r="H100" s="33">
        <f>E100*F100</f>
        <v>0</v>
      </c>
      <c r="I100" s="34"/>
    </row>
    <row r="101" spans="1:17" x14ac:dyDescent="0.25">
      <c r="A101" s="129" t="s">
        <v>25</v>
      </c>
      <c r="B101" s="129" t="s">
        <v>144</v>
      </c>
      <c r="C101" s="124" t="s">
        <v>184</v>
      </c>
      <c r="D101" s="28" t="s">
        <v>41</v>
      </c>
      <c r="E101" s="59">
        <v>230</v>
      </c>
      <c r="F101" s="135">
        <v>0</v>
      </c>
      <c r="G101" s="34"/>
      <c r="H101" s="33">
        <f>E101*F101</f>
        <v>0</v>
      </c>
      <c r="I101" s="34"/>
    </row>
    <row r="102" spans="1:17" x14ac:dyDescent="0.25">
      <c r="A102" s="129" t="s">
        <v>88</v>
      </c>
      <c r="B102" s="129" t="s">
        <v>144</v>
      </c>
      <c r="C102" s="122" t="s">
        <v>51</v>
      </c>
      <c r="D102" s="28" t="s">
        <v>41</v>
      </c>
      <c r="E102" s="59">
        <v>440</v>
      </c>
      <c r="F102" s="135">
        <v>0</v>
      </c>
      <c r="G102" s="34"/>
      <c r="H102" s="33">
        <f>E102*F102</f>
        <v>0</v>
      </c>
      <c r="I102" s="34"/>
    </row>
    <row r="103" spans="1:17" ht="15.75" thickBot="1" x14ac:dyDescent="0.3">
      <c r="A103" s="129" t="s">
        <v>89</v>
      </c>
      <c r="B103" s="129" t="s">
        <v>144</v>
      </c>
      <c r="C103" s="122" t="s">
        <v>52</v>
      </c>
      <c r="D103" s="28" t="s">
        <v>41</v>
      </c>
      <c r="E103" s="59">
        <v>200</v>
      </c>
      <c r="F103" s="135">
        <v>0</v>
      </c>
      <c r="G103" s="34"/>
      <c r="H103" s="33">
        <f>E103*F103</f>
        <v>0</v>
      </c>
      <c r="I103" s="34"/>
    </row>
    <row r="104" spans="1:17" x14ac:dyDescent="0.25">
      <c r="A104" s="13"/>
      <c r="B104" s="13"/>
      <c r="C104" s="19" t="s">
        <v>92</v>
      </c>
      <c r="D104" s="14"/>
      <c r="E104" s="152"/>
      <c r="F104" s="197"/>
      <c r="G104" s="16"/>
      <c r="H104" s="17">
        <f>SUM(H82:H103)</f>
        <v>0</v>
      </c>
      <c r="I104" s="18">
        <f>SUM(I82:I103)</f>
        <v>0</v>
      </c>
    </row>
    <row r="105" spans="1:17" ht="15.75" thickBot="1" x14ac:dyDescent="0.3">
      <c r="A105" s="91"/>
      <c r="B105" s="91"/>
      <c r="C105" s="136" t="s">
        <v>93</v>
      </c>
      <c r="D105" s="153"/>
      <c r="E105" s="154"/>
      <c r="F105" s="205"/>
      <c r="G105" s="155"/>
      <c r="H105" s="139"/>
      <c r="I105" s="142">
        <f>H104+I104</f>
        <v>0</v>
      </c>
    </row>
    <row r="106" spans="1:17" ht="15.75" customHeight="1" thickBot="1" x14ac:dyDescent="0.3">
      <c r="A106" s="286" t="s">
        <v>117</v>
      </c>
      <c r="B106" s="287"/>
      <c r="C106" s="287"/>
      <c r="D106" s="287"/>
      <c r="E106" s="287"/>
      <c r="F106" s="287"/>
      <c r="G106" s="287"/>
      <c r="H106" s="287"/>
      <c r="I106" s="287"/>
    </row>
    <row r="107" spans="1:17" s="132" customFormat="1" ht="38.25" x14ac:dyDescent="0.25">
      <c r="A107" s="130" t="s">
        <v>99</v>
      </c>
      <c r="B107" s="130" t="s">
        <v>142</v>
      </c>
      <c r="C107" s="46" t="s">
        <v>53</v>
      </c>
      <c r="D107" s="66" t="s">
        <v>41</v>
      </c>
      <c r="E107" s="45">
        <v>100</v>
      </c>
      <c r="F107" s="206"/>
      <c r="G107" s="68">
        <v>0</v>
      </c>
      <c r="H107" s="68"/>
      <c r="I107" s="69">
        <f>E107*G107</f>
        <v>0</v>
      </c>
      <c r="J107" s="107"/>
      <c r="K107" s="107"/>
      <c r="L107" s="107"/>
      <c r="M107" s="107"/>
      <c r="N107" s="107"/>
      <c r="O107" s="107"/>
      <c r="P107" s="107"/>
      <c r="Q107" s="107"/>
    </row>
    <row r="108" spans="1:17" x14ac:dyDescent="0.25">
      <c r="A108" s="1" t="s">
        <v>100</v>
      </c>
      <c r="B108" s="1" t="s">
        <v>144</v>
      </c>
      <c r="C108" s="27" t="s">
        <v>116</v>
      </c>
      <c r="D108" s="4" t="s">
        <v>41</v>
      </c>
      <c r="E108" s="28">
        <v>100</v>
      </c>
      <c r="F108" s="230">
        <v>0</v>
      </c>
      <c r="G108" s="60"/>
      <c r="H108" s="60">
        <f>E108*F108</f>
        <v>0</v>
      </c>
      <c r="I108" s="61"/>
    </row>
    <row r="109" spans="1:17" ht="25.5" x14ac:dyDescent="0.25">
      <c r="A109" s="89" t="s">
        <v>13</v>
      </c>
      <c r="B109" s="89" t="s">
        <v>142</v>
      </c>
      <c r="C109" s="26" t="s">
        <v>118</v>
      </c>
      <c r="D109" s="8" t="s">
        <v>41</v>
      </c>
      <c r="E109" s="23">
        <v>100</v>
      </c>
      <c r="F109" s="232"/>
      <c r="G109" s="62">
        <v>0</v>
      </c>
      <c r="H109" s="62"/>
      <c r="I109" s="63">
        <f>E109*G109</f>
        <v>0</v>
      </c>
    </row>
    <row r="110" spans="1:17" x14ac:dyDescent="0.25">
      <c r="A110" s="1" t="s">
        <v>14</v>
      </c>
      <c r="B110" s="1" t="s">
        <v>144</v>
      </c>
      <c r="C110" s="27" t="s">
        <v>263</v>
      </c>
      <c r="D110" s="4" t="s">
        <v>41</v>
      </c>
      <c r="E110" s="28">
        <v>100</v>
      </c>
      <c r="F110" s="230">
        <v>0</v>
      </c>
      <c r="G110" s="60"/>
      <c r="H110" s="60">
        <f>E110*F110</f>
        <v>0</v>
      </c>
      <c r="I110" s="61"/>
    </row>
    <row r="111" spans="1:17" ht="15.75" thickBot="1" x14ac:dyDescent="0.3">
      <c r="A111" s="1" t="s">
        <v>104</v>
      </c>
      <c r="B111" s="1" t="s">
        <v>144</v>
      </c>
      <c r="C111" s="3" t="s">
        <v>193</v>
      </c>
      <c r="D111" s="4" t="s">
        <v>12</v>
      </c>
      <c r="E111" s="4">
        <v>101</v>
      </c>
      <c r="F111" s="231">
        <v>0</v>
      </c>
      <c r="G111" s="64"/>
      <c r="H111" s="64">
        <f>E111*F111</f>
        <v>0</v>
      </c>
      <c r="I111" s="65"/>
    </row>
    <row r="112" spans="1:17" x14ac:dyDescent="0.25">
      <c r="A112" s="12"/>
      <c r="B112" s="12"/>
      <c r="C112" s="156" t="s">
        <v>92</v>
      </c>
      <c r="D112" s="147"/>
      <c r="E112" s="14"/>
      <c r="F112" s="207"/>
      <c r="G112" s="157"/>
      <c r="H112" s="67">
        <f>SUM(H108:H111)</f>
        <v>0</v>
      </c>
      <c r="I112" s="158">
        <f>SUM(I107:I111)</f>
        <v>0</v>
      </c>
    </row>
    <row r="113" spans="1:17" ht="15.75" thickBot="1" x14ac:dyDescent="0.3">
      <c r="A113" s="92"/>
      <c r="B113" s="92"/>
      <c r="C113" s="159" t="s">
        <v>93</v>
      </c>
      <c r="D113" s="160"/>
      <c r="E113" s="160"/>
      <c r="F113" s="208"/>
      <c r="G113" s="161"/>
      <c r="H113" s="162"/>
      <c r="I113" s="163">
        <f>H112+I112</f>
        <v>0</v>
      </c>
    </row>
    <row r="114" spans="1:17" ht="15.75" customHeight="1" thickBot="1" x14ac:dyDescent="0.3">
      <c r="A114" s="269" t="s">
        <v>54</v>
      </c>
      <c r="B114" s="270"/>
      <c r="C114" s="270"/>
      <c r="D114" s="270"/>
      <c r="E114" s="270"/>
      <c r="F114" s="270"/>
      <c r="G114" s="270"/>
      <c r="H114" s="270"/>
      <c r="I114" s="270"/>
    </row>
    <row r="115" spans="1:17" s="132" customFormat="1" ht="38.25" x14ac:dyDescent="0.25">
      <c r="A115" s="93" t="s">
        <v>99</v>
      </c>
      <c r="B115" s="93" t="s">
        <v>142</v>
      </c>
      <c r="C115" s="26" t="s">
        <v>55</v>
      </c>
      <c r="D115" s="58" t="s">
        <v>41</v>
      </c>
      <c r="E115" s="56">
        <f>E116/3</f>
        <v>2550</v>
      </c>
      <c r="F115" s="192"/>
      <c r="G115" s="25">
        <v>0</v>
      </c>
      <c r="H115" s="17"/>
      <c r="I115" s="77">
        <f>E115*G115</f>
        <v>0</v>
      </c>
      <c r="J115" s="107"/>
      <c r="K115" s="107"/>
      <c r="L115" s="107"/>
      <c r="M115" s="107"/>
      <c r="N115" s="107"/>
      <c r="O115" s="107"/>
      <c r="P115" s="107"/>
      <c r="Q115" s="107"/>
    </row>
    <row r="116" spans="1:17" x14ac:dyDescent="0.25">
      <c r="A116" s="129" t="s">
        <v>11</v>
      </c>
      <c r="B116" s="228" t="s">
        <v>144</v>
      </c>
      <c r="C116" s="53" t="s">
        <v>146</v>
      </c>
      <c r="D116" s="28" t="s">
        <v>41</v>
      </c>
      <c r="E116" s="59">
        <f>6000+1650</f>
        <v>7650</v>
      </c>
      <c r="F116" s="135">
        <v>0</v>
      </c>
      <c r="G116" s="30"/>
      <c r="H116" s="33">
        <f>E116*F116</f>
        <v>0</v>
      </c>
      <c r="I116" s="30"/>
    </row>
    <row r="117" spans="1:17" s="132" customFormat="1" ht="38.25" x14ac:dyDescent="0.25">
      <c r="A117" s="23">
        <v>2</v>
      </c>
      <c r="B117" s="2" t="s">
        <v>142</v>
      </c>
      <c r="C117" s="26" t="s">
        <v>135</v>
      </c>
      <c r="D117" s="57" t="s">
        <v>41</v>
      </c>
      <c r="E117" s="56">
        <f>8200+2700/2</f>
        <v>9550</v>
      </c>
      <c r="F117" s="229"/>
      <c r="G117" s="25">
        <v>0</v>
      </c>
      <c r="H117" s="31"/>
      <c r="I117" s="25">
        <f>E117*G117</f>
        <v>0</v>
      </c>
      <c r="J117" s="107"/>
      <c r="K117" s="107"/>
      <c r="L117" s="107"/>
      <c r="M117" s="107"/>
      <c r="N117" s="107"/>
      <c r="O117" s="107"/>
      <c r="P117" s="107"/>
      <c r="Q117" s="107"/>
    </row>
    <row r="118" spans="1:17" x14ac:dyDescent="0.25">
      <c r="A118" s="129" t="s">
        <v>14</v>
      </c>
      <c r="B118" s="129" t="s">
        <v>144</v>
      </c>
      <c r="C118" s="27" t="s">
        <v>147</v>
      </c>
      <c r="D118" s="28" t="s">
        <v>41</v>
      </c>
      <c r="E118" s="59">
        <f>8200*3+2700</f>
        <v>27300</v>
      </c>
      <c r="F118" s="135">
        <v>0</v>
      </c>
      <c r="G118" s="30"/>
      <c r="H118" s="33">
        <f>E118*F118</f>
        <v>0</v>
      </c>
      <c r="I118" s="30"/>
    </row>
    <row r="119" spans="1:17" ht="38.25" x14ac:dyDescent="0.25">
      <c r="A119" s="23">
        <v>3</v>
      </c>
      <c r="B119" s="2" t="s">
        <v>142</v>
      </c>
      <c r="C119" s="26" t="s">
        <v>56</v>
      </c>
      <c r="D119" s="57" t="s">
        <v>41</v>
      </c>
      <c r="E119" s="56">
        <f>E120/3</f>
        <v>13600</v>
      </c>
      <c r="F119" s="229"/>
      <c r="G119" s="25">
        <v>0</v>
      </c>
      <c r="H119" s="31"/>
      <c r="I119" s="25">
        <f>E119*G119</f>
        <v>0</v>
      </c>
    </row>
    <row r="120" spans="1:17" x14ac:dyDescent="0.25">
      <c r="A120" s="129" t="s">
        <v>16</v>
      </c>
      <c r="B120" s="129" t="s">
        <v>144</v>
      </c>
      <c r="C120" s="27" t="s">
        <v>148</v>
      </c>
      <c r="D120" s="28" t="s">
        <v>41</v>
      </c>
      <c r="E120" s="59">
        <v>40800</v>
      </c>
      <c r="F120" s="135">
        <v>0</v>
      </c>
      <c r="G120" s="30"/>
      <c r="H120" s="33">
        <f>E120*F120</f>
        <v>0</v>
      </c>
      <c r="I120" s="30"/>
    </row>
    <row r="121" spans="1:17" s="132" customFormat="1" ht="51" x14ac:dyDescent="0.25">
      <c r="A121" s="2" t="s">
        <v>18</v>
      </c>
      <c r="B121" s="2" t="s">
        <v>142</v>
      </c>
      <c r="C121" s="26" t="s">
        <v>48</v>
      </c>
      <c r="D121" s="23" t="s">
        <v>41</v>
      </c>
      <c r="E121" s="56">
        <v>5600</v>
      </c>
      <c r="F121" s="229"/>
      <c r="G121" s="25">
        <v>0</v>
      </c>
      <c r="H121" s="31"/>
      <c r="I121" s="25">
        <f>E121*G121</f>
        <v>0</v>
      </c>
      <c r="J121" s="107"/>
      <c r="K121" s="107"/>
      <c r="L121" s="107"/>
      <c r="M121" s="107"/>
      <c r="N121" s="107"/>
      <c r="O121" s="107"/>
      <c r="P121" s="107"/>
      <c r="Q121" s="107"/>
    </row>
    <row r="122" spans="1:17" x14ac:dyDescent="0.25">
      <c r="A122" s="129" t="s">
        <v>19</v>
      </c>
      <c r="B122" s="129" t="s">
        <v>144</v>
      </c>
      <c r="C122" s="27" t="s">
        <v>157</v>
      </c>
      <c r="D122" s="28" t="s">
        <v>41</v>
      </c>
      <c r="E122" s="59">
        <v>5600</v>
      </c>
      <c r="F122" s="135">
        <v>0</v>
      </c>
      <c r="G122" s="30"/>
      <c r="H122" s="33">
        <f>E122*F122</f>
        <v>0</v>
      </c>
      <c r="I122" s="30"/>
    </row>
    <row r="123" spans="1:17" s="132" customFormat="1" ht="51" x14ac:dyDescent="0.25">
      <c r="A123" s="23">
        <v>5</v>
      </c>
      <c r="B123" s="2" t="s">
        <v>142</v>
      </c>
      <c r="C123" s="26" t="s">
        <v>57</v>
      </c>
      <c r="D123" s="23" t="s">
        <v>41</v>
      </c>
      <c r="E123" s="56">
        <f>E124</f>
        <v>11200</v>
      </c>
      <c r="F123" s="229"/>
      <c r="G123" s="25">
        <v>0</v>
      </c>
      <c r="H123" s="31"/>
      <c r="I123" s="25">
        <f>E123*G123</f>
        <v>0</v>
      </c>
      <c r="J123" s="107"/>
      <c r="K123" s="107"/>
      <c r="L123" s="107"/>
      <c r="M123" s="107"/>
      <c r="N123" s="107"/>
      <c r="O123" s="107"/>
      <c r="P123" s="107"/>
      <c r="Q123" s="107"/>
    </row>
    <row r="124" spans="1:17" x14ac:dyDescent="0.25">
      <c r="A124" s="129" t="s">
        <v>23</v>
      </c>
      <c r="B124" s="129" t="s">
        <v>144</v>
      </c>
      <c r="C124" s="27" t="s">
        <v>157</v>
      </c>
      <c r="D124" s="28" t="s">
        <v>41</v>
      </c>
      <c r="E124" s="59">
        <v>11200</v>
      </c>
      <c r="F124" s="135">
        <v>0</v>
      </c>
      <c r="G124" s="30"/>
      <c r="H124" s="33">
        <f>E124*F124</f>
        <v>0</v>
      </c>
      <c r="I124" s="30"/>
    </row>
    <row r="125" spans="1:17" s="132" customFormat="1" ht="25.5" x14ac:dyDescent="0.25">
      <c r="A125" s="2" t="s">
        <v>87</v>
      </c>
      <c r="B125" s="2" t="s">
        <v>142</v>
      </c>
      <c r="C125" s="26" t="s">
        <v>58</v>
      </c>
      <c r="D125" s="23" t="s">
        <v>41</v>
      </c>
      <c r="E125" s="56">
        <f>E126</f>
        <v>2480</v>
      </c>
      <c r="F125" s="229"/>
      <c r="G125" s="25">
        <v>0</v>
      </c>
      <c r="H125" s="31"/>
      <c r="I125" s="25">
        <f>E125*G125</f>
        <v>0</v>
      </c>
      <c r="J125" s="107"/>
      <c r="K125" s="107"/>
      <c r="L125" s="107"/>
      <c r="M125" s="107"/>
      <c r="N125" s="107"/>
      <c r="O125" s="107"/>
      <c r="P125" s="107"/>
      <c r="Q125" s="107"/>
    </row>
    <row r="126" spans="1:17" x14ac:dyDescent="0.25">
      <c r="A126" s="129" t="s">
        <v>24</v>
      </c>
      <c r="B126" s="129" t="s">
        <v>144</v>
      </c>
      <c r="C126" s="27" t="s">
        <v>149</v>
      </c>
      <c r="D126" s="28" t="s">
        <v>41</v>
      </c>
      <c r="E126" s="59">
        <f>1600+880</f>
        <v>2480</v>
      </c>
      <c r="F126" s="135">
        <v>0</v>
      </c>
      <c r="G126" s="30"/>
      <c r="H126" s="33">
        <f>E126*F126</f>
        <v>0</v>
      </c>
      <c r="I126" s="30"/>
    </row>
    <row r="127" spans="1:17" x14ac:dyDescent="0.25">
      <c r="A127" s="129" t="s">
        <v>25</v>
      </c>
      <c r="B127" s="129" t="s">
        <v>144</v>
      </c>
      <c r="C127" s="27" t="s">
        <v>192</v>
      </c>
      <c r="D127" s="28" t="s">
        <v>12</v>
      </c>
      <c r="E127" s="59">
        <v>321</v>
      </c>
      <c r="F127" s="135">
        <v>0</v>
      </c>
      <c r="G127" s="30"/>
      <c r="H127" s="33">
        <f>E127*F127</f>
        <v>0</v>
      </c>
      <c r="I127" s="30"/>
    </row>
    <row r="128" spans="1:17" x14ac:dyDescent="0.25">
      <c r="A128" s="129" t="s">
        <v>90</v>
      </c>
      <c r="B128" s="129" t="s">
        <v>144</v>
      </c>
      <c r="C128" s="27" t="s">
        <v>198</v>
      </c>
      <c r="D128" s="28" t="s">
        <v>12</v>
      </c>
      <c r="E128" s="59">
        <v>1680</v>
      </c>
      <c r="F128" s="135">
        <v>0</v>
      </c>
      <c r="G128" s="30"/>
      <c r="H128" s="33">
        <f>E128*F128</f>
        <v>0</v>
      </c>
      <c r="I128" s="30"/>
    </row>
    <row r="129" spans="1:17" s="132" customFormat="1" ht="25.5" x14ac:dyDescent="0.25">
      <c r="A129" s="2" t="s">
        <v>26</v>
      </c>
      <c r="B129" s="2" t="s">
        <v>142</v>
      </c>
      <c r="C129" s="26" t="s">
        <v>59</v>
      </c>
      <c r="D129" s="23" t="s">
        <v>12</v>
      </c>
      <c r="E129" s="35">
        <v>1055</v>
      </c>
      <c r="F129" s="192"/>
      <c r="G129" s="25">
        <v>0</v>
      </c>
      <c r="H129" s="31"/>
      <c r="I129" s="25">
        <f>E129*G129</f>
        <v>0</v>
      </c>
      <c r="J129" s="107"/>
      <c r="K129" s="107"/>
      <c r="L129" s="107"/>
      <c r="M129" s="107"/>
      <c r="N129" s="107"/>
      <c r="O129" s="107"/>
      <c r="P129" s="107"/>
      <c r="Q129" s="107"/>
    </row>
    <row r="130" spans="1:17" s="132" customFormat="1" x14ac:dyDescent="0.25">
      <c r="A130" s="129" t="s">
        <v>27</v>
      </c>
      <c r="B130" s="129" t="s">
        <v>144</v>
      </c>
      <c r="C130" s="27" t="s">
        <v>60</v>
      </c>
      <c r="D130" s="28" t="s">
        <v>12</v>
      </c>
      <c r="E130" s="51">
        <v>1055</v>
      </c>
      <c r="F130" s="135">
        <v>0</v>
      </c>
      <c r="G130" s="30"/>
      <c r="H130" s="33">
        <f>E130*F130</f>
        <v>0</v>
      </c>
      <c r="I130" s="30"/>
      <c r="J130" s="107"/>
      <c r="K130" s="107"/>
      <c r="L130" s="107"/>
      <c r="M130" s="107"/>
      <c r="N130" s="107"/>
      <c r="O130" s="107"/>
      <c r="P130" s="107"/>
      <c r="Q130" s="107"/>
    </row>
    <row r="131" spans="1:17" ht="15.75" thickBot="1" x14ac:dyDescent="0.3">
      <c r="A131" s="129" t="s">
        <v>90</v>
      </c>
      <c r="B131" s="129" t="s">
        <v>144</v>
      </c>
      <c r="C131" s="27" t="s">
        <v>211</v>
      </c>
      <c r="D131" s="28" t="s">
        <v>12</v>
      </c>
      <c r="E131" s="51">
        <v>1055</v>
      </c>
      <c r="F131" s="135">
        <v>0</v>
      </c>
      <c r="G131" s="30"/>
      <c r="H131" s="33">
        <f>E131*F131</f>
        <v>0</v>
      </c>
      <c r="I131" s="30"/>
    </row>
    <row r="132" spans="1:17" ht="15.75" thickBot="1" x14ac:dyDescent="0.3">
      <c r="A132" s="37"/>
      <c r="B132" s="37"/>
      <c r="C132" s="38" t="s">
        <v>98</v>
      </c>
      <c r="D132" s="39"/>
      <c r="E132" s="40"/>
      <c r="F132" s="209"/>
      <c r="G132" s="41"/>
      <c r="H132" s="42">
        <f>SUM(H116:H131)</f>
        <v>0</v>
      </c>
      <c r="I132" s="43">
        <f>SUM(I115:I131)</f>
        <v>0</v>
      </c>
    </row>
    <row r="133" spans="1:17" ht="15.75" thickBot="1" x14ac:dyDescent="0.3">
      <c r="A133" s="94"/>
      <c r="B133" s="94"/>
      <c r="C133" s="38" t="s">
        <v>93</v>
      </c>
      <c r="D133" s="102"/>
      <c r="E133" s="125"/>
      <c r="F133" s="210"/>
      <c r="G133" s="41"/>
      <c r="H133" s="42"/>
      <c r="I133" s="43">
        <f>H132+I132</f>
        <v>0</v>
      </c>
    </row>
    <row r="134" spans="1:17" s="143" customFormat="1" ht="15.75" customHeight="1" thickBot="1" x14ac:dyDescent="0.3">
      <c r="A134" s="272" t="s">
        <v>61</v>
      </c>
      <c r="B134" s="273"/>
      <c r="C134" s="273"/>
      <c r="D134" s="273"/>
      <c r="E134" s="273"/>
      <c r="F134" s="273"/>
      <c r="G134" s="273"/>
      <c r="H134" s="273"/>
      <c r="I134" s="274"/>
      <c r="J134" s="217"/>
      <c r="K134" s="217"/>
      <c r="L134" s="217"/>
      <c r="M134" s="217"/>
      <c r="N134" s="217"/>
      <c r="O134" s="217"/>
      <c r="P134" s="217"/>
      <c r="Q134" s="217"/>
    </row>
    <row r="135" spans="1:17" s="132" customFormat="1" ht="14.25" x14ac:dyDescent="0.25">
      <c r="A135" s="95" t="s">
        <v>99</v>
      </c>
      <c r="B135" s="95" t="s">
        <v>142</v>
      </c>
      <c r="C135" s="20" t="s">
        <v>199</v>
      </c>
      <c r="D135" s="21" t="s">
        <v>12</v>
      </c>
      <c r="E135" s="73">
        <f>E136+E137+E138</f>
        <v>705</v>
      </c>
      <c r="F135" s="199"/>
      <c r="G135" s="22">
        <v>0</v>
      </c>
      <c r="H135" s="76"/>
      <c r="I135" s="77">
        <f>E135*G135</f>
        <v>0</v>
      </c>
      <c r="J135" s="107"/>
      <c r="K135" s="107"/>
      <c r="L135" s="107"/>
      <c r="M135" s="107"/>
      <c r="N135" s="107"/>
      <c r="O135" s="107"/>
      <c r="P135" s="107"/>
      <c r="Q135" s="107"/>
    </row>
    <row r="136" spans="1:17" ht="30.75" customHeight="1" x14ac:dyDescent="0.25">
      <c r="A136" s="96" t="s">
        <v>11</v>
      </c>
      <c r="B136" s="96" t="s">
        <v>144</v>
      </c>
      <c r="C136" s="44" t="s">
        <v>200</v>
      </c>
      <c r="D136" s="71" t="s">
        <v>12</v>
      </c>
      <c r="E136" s="72">
        <v>244</v>
      </c>
      <c r="F136" s="233">
        <v>0</v>
      </c>
      <c r="G136" s="75"/>
      <c r="H136" s="78">
        <f t="shared" ref="H136:H139" si="11">E136*F136</f>
        <v>0</v>
      </c>
      <c r="I136" s="75"/>
    </row>
    <row r="137" spans="1:17" ht="38.25" x14ac:dyDescent="0.25">
      <c r="A137" s="96" t="s">
        <v>100</v>
      </c>
      <c r="B137" s="96" t="s">
        <v>144</v>
      </c>
      <c r="C137" s="27" t="s">
        <v>201</v>
      </c>
      <c r="D137" s="28" t="s">
        <v>12</v>
      </c>
      <c r="E137" s="51">
        <v>140</v>
      </c>
      <c r="F137" s="233">
        <v>0</v>
      </c>
      <c r="G137" s="75"/>
      <c r="H137" s="29">
        <f t="shared" si="11"/>
        <v>0</v>
      </c>
      <c r="I137" s="75"/>
    </row>
    <row r="138" spans="1:17" x14ac:dyDescent="0.25">
      <c r="A138" s="96" t="s">
        <v>101</v>
      </c>
      <c r="B138" s="96" t="s">
        <v>144</v>
      </c>
      <c r="C138" s="27" t="s">
        <v>242</v>
      </c>
      <c r="D138" s="28" t="s">
        <v>12</v>
      </c>
      <c r="E138" s="51">
        <v>321</v>
      </c>
      <c r="F138" s="233">
        <v>0</v>
      </c>
      <c r="G138" s="75"/>
      <c r="H138" s="29">
        <f t="shared" si="11"/>
        <v>0</v>
      </c>
      <c r="I138" s="75"/>
    </row>
    <row r="139" spans="1:17" x14ac:dyDescent="0.25">
      <c r="A139" s="96" t="s">
        <v>102</v>
      </c>
      <c r="B139" s="96" t="s">
        <v>144</v>
      </c>
      <c r="C139" s="27" t="s">
        <v>210</v>
      </c>
      <c r="D139" s="28" t="s">
        <v>12</v>
      </c>
      <c r="E139" s="51">
        <v>321</v>
      </c>
      <c r="F139" s="233">
        <v>0</v>
      </c>
      <c r="G139" s="75"/>
      <c r="H139" s="29">
        <f t="shared" si="11"/>
        <v>0</v>
      </c>
      <c r="I139" s="75"/>
    </row>
    <row r="140" spans="1:17" ht="25.5" x14ac:dyDescent="0.25">
      <c r="A140" s="95" t="s">
        <v>13</v>
      </c>
      <c r="B140" s="95" t="s">
        <v>142</v>
      </c>
      <c r="C140" s="26" t="s">
        <v>202</v>
      </c>
      <c r="D140" s="23" t="s">
        <v>12</v>
      </c>
      <c r="E140" s="35">
        <v>9</v>
      </c>
      <c r="F140" s="239"/>
      <c r="G140" s="22">
        <v>0</v>
      </c>
      <c r="H140" s="24"/>
      <c r="I140" s="22">
        <f>E140*G140</f>
        <v>0</v>
      </c>
    </row>
    <row r="141" spans="1:17" ht="25.5" x14ac:dyDescent="0.25">
      <c r="A141" s="96" t="s">
        <v>14</v>
      </c>
      <c r="B141" s="96" t="s">
        <v>144</v>
      </c>
      <c r="C141" s="44" t="s">
        <v>203</v>
      </c>
      <c r="D141" s="71" t="s">
        <v>12</v>
      </c>
      <c r="E141" s="72">
        <v>9</v>
      </c>
      <c r="F141" s="233">
        <v>0</v>
      </c>
      <c r="G141" s="75"/>
      <c r="H141" s="78">
        <f>E141*F141</f>
        <v>0</v>
      </c>
      <c r="I141" s="75"/>
    </row>
    <row r="142" spans="1:17" s="132" customFormat="1" ht="25.5" x14ac:dyDescent="0.25">
      <c r="A142" s="2" t="s">
        <v>15</v>
      </c>
      <c r="B142" s="2" t="s">
        <v>142</v>
      </c>
      <c r="C142" s="26" t="s">
        <v>205</v>
      </c>
      <c r="D142" s="23" t="s">
        <v>12</v>
      </c>
      <c r="E142" s="35">
        <f>E143</f>
        <v>50</v>
      </c>
      <c r="F142" s="192"/>
      <c r="G142" s="22">
        <v>0</v>
      </c>
      <c r="H142" s="24"/>
      <c r="I142" s="22">
        <f>E142*G142</f>
        <v>0</v>
      </c>
      <c r="J142" s="107"/>
      <c r="K142" s="107"/>
      <c r="L142" s="107"/>
      <c r="M142" s="107"/>
      <c r="N142" s="107"/>
      <c r="O142" s="107"/>
      <c r="P142" s="107"/>
      <c r="Q142" s="107"/>
    </row>
    <row r="143" spans="1:17" ht="25.5" x14ac:dyDescent="0.25">
      <c r="A143" s="129" t="s">
        <v>16</v>
      </c>
      <c r="B143" s="129" t="s">
        <v>144</v>
      </c>
      <c r="C143" s="27" t="s">
        <v>204</v>
      </c>
      <c r="D143" s="28" t="s">
        <v>12</v>
      </c>
      <c r="E143" s="51">
        <v>50</v>
      </c>
      <c r="F143" s="135">
        <v>0</v>
      </c>
      <c r="G143" s="34"/>
      <c r="H143" s="33">
        <f>E143*F143</f>
        <v>0</v>
      </c>
      <c r="I143" s="70"/>
    </row>
    <row r="144" spans="1:17" x14ac:dyDescent="0.25">
      <c r="A144" s="2" t="s">
        <v>18</v>
      </c>
      <c r="B144" s="2" t="s">
        <v>142</v>
      </c>
      <c r="C144" s="26" t="s">
        <v>206</v>
      </c>
      <c r="D144" s="23" t="s">
        <v>12</v>
      </c>
      <c r="E144" s="35">
        <v>45</v>
      </c>
      <c r="F144" s="229"/>
      <c r="G144" s="25">
        <v>0</v>
      </c>
      <c r="H144" s="24"/>
      <c r="I144" s="22">
        <f>E144*G144</f>
        <v>0</v>
      </c>
    </row>
    <row r="145" spans="1:17" x14ac:dyDescent="0.25">
      <c r="A145" s="129" t="s">
        <v>19</v>
      </c>
      <c r="B145" s="129" t="s">
        <v>144</v>
      </c>
      <c r="C145" s="27" t="s">
        <v>207</v>
      </c>
      <c r="D145" s="28" t="s">
        <v>12</v>
      </c>
      <c r="E145" s="51">
        <v>45</v>
      </c>
      <c r="F145" s="135">
        <v>0</v>
      </c>
      <c r="G145" s="34"/>
      <c r="H145" s="33">
        <f>E145*F145</f>
        <v>0</v>
      </c>
      <c r="I145" s="70"/>
    </row>
    <row r="146" spans="1:17" x14ac:dyDescent="0.25">
      <c r="A146" s="2" t="s">
        <v>81</v>
      </c>
      <c r="B146" s="2" t="s">
        <v>142</v>
      </c>
      <c r="C146" s="26" t="s">
        <v>208</v>
      </c>
      <c r="D146" s="23" t="s">
        <v>12</v>
      </c>
      <c r="E146" s="35">
        <v>10</v>
      </c>
      <c r="F146" s="229"/>
      <c r="G146" s="32">
        <v>0</v>
      </c>
      <c r="H146" s="31"/>
      <c r="I146" s="48">
        <f>E146*G146</f>
        <v>0</v>
      </c>
    </row>
    <row r="147" spans="1:17" ht="28.5" customHeight="1" x14ac:dyDescent="0.25">
      <c r="A147" s="129" t="s">
        <v>23</v>
      </c>
      <c r="B147" s="129" t="s">
        <v>144</v>
      </c>
      <c r="C147" s="27" t="s">
        <v>209</v>
      </c>
      <c r="D147" s="28" t="s">
        <v>12</v>
      </c>
      <c r="E147" s="51">
        <v>10</v>
      </c>
      <c r="F147" s="135">
        <v>0</v>
      </c>
      <c r="G147" s="34"/>
      <c r="H147" s="33">
        <f>E147*F147</f>
        <v>0</v>
      </c>
      <c r="I147" s="70"/>
    </row>
    <row r="148" spans="1:17" x14ac:dyDescent="0.25">
      <c r="A148" s="95" t="s">
        <v>87</v>
      </c>
      <c r="B148" s="95" t="s">
        <v>142</v>
      </c>
      <c r="C148" s="26" t="s">
        <v>154</v>
      </c>
      <c r="D148" s="23" t="s">
        <v>12</v>
      </c>
      <c r="E148" s="35">
        <v>151</v>
      </c>
      <c r="F148" s="199"/>
      <c r="G148" s="22">
        <v>0</v>
      </c>
      <c r="H148" s="24"/>
      <c r="I148" s="22">
        <f>E148*G148</f>
        <v>0</v>
      </c>
    </row>
    <row r="149" spans="1:17" x14ac:dyDescent="0.25">
      <c r="A149" s="96" t="s">
        <v>24</v>
      </c>
      <c r="B149" s="96" t="s">
        <v>144</v>
      </c>
      <c r="C149" s="27" t="s">
        <v>155</v>
      </c>
      <c r="D149" s="28" t="s">
        <v>12</v>
      </c>
      <c r="E149" s="51">
        <v>151</v>
      </c>
      <c r="F149" s="233">
        <v>0</v>
      </c>
      <c r="G149" s="75"/>
      <c r="H149" s="29">
        <f>E149*F149</f>
        <v>0</v>
      </c>
      <c r="I149" s="75"/>
    </row>
    <row r="150" spans="1:17" x14ac:dyDescent="0.25">
      <c r="A150" s="96" t="s">
        <v>25</v>
      </c>
      <c r="B150" s="96" t="s">
        <v>144</v>
      </c>
      <c r="C150" s="27" t="s">
        <v>156</v>
      </c>
      <c r="D150" s="28" t="s">
        <v>12</v>
      </c>
      <c r="E150" s="51">
        <v>151</v>
      </c>
      <c r="F150" s="233">
        <v>0</v>
      </c>
      <c r="G150" s="75"/>
      <c r="H150" s="29">
        <f>E150*F150</f>
        <v>0</v>
      </c>
      <c r="I150" s="75"/>
    </row>
    <row r="151" spans="1:17" s="132" customFormat="1" ht="14.25" x14ac:dyDescent="0.25">
      <c r="A151" s="2" t="s">
        <v>26</v>
      </c>
      <c r="B151" s="2" t="s">
        <v>142</v>
      </c>
      <c r="C151" s="26" t="s">
        <v>62</v>
      </c>
      <c r="D151" s="23" t="s">
        <v>12</v>
      </c>
      <c r="E151" s="35">
        <v>738</v>
      </c>
      <c r="F151" s="229"/>
      <c r="G151" s="25">
        <v>0</v>
      </c>
      <c r="H151" s="24"/>
      <c r="I151" s="22">
        <f>E151*G151</f>
        <v>0</v>
      </c>
      <c r="J151" s="107"/>
      <c r="K151" s="107"/>
      <c r="L151" s="107"/>
      <c r="M151" s="107"/>
      <c r="N151" s="107"/>
      <c r="O151" s="107"/>
      <c r="P151" s="107"/>
      <c r="Q151" s="107"/>
    </row>
    <row r="152" spans="1:17" x14ac:dyDescent="0.25">
      <c r="A152" s="129" t="s">
        <v>27</v>
      </c>
      <c r="B152" s="129" t="s">
        <v>144</v>
      </c>
      <c r="C152" s="27" t="s">
        <v>63</v>
      </c>
      <c r="D152" s="28" t="s">
        <v>12</v>
      </c>
      <c r="E152" s="51">
        <v>738</v>
      </c>
      <c r="F152" s="135">
        <v>0</v>
      </c>
      <c r="G152" s="30"/>
      <c r="H152" s="29">
        <f>E152*F152</f>
        <v>0</v>
      </c>
      <c r="I152" s="30"/>
    </row>
    <row r="153" spans="1:17" x14ac:dyDescent="0.25">
      <c r="A153" s="129" t="s">
        <v>90</v>
      </c>
      <c r="B153" s="129" t="s">
        <v>144</v>
      </c>
      <c r="C153" s="27" t="s">
        <v>131</v>
      </c>
      <c r="D153" s="28" t="s">
        <v>12</v>
      </c>
      <c r="E153" s="51">
        <v>738</v>
      </c>
      <c r="F153" s="135">
        <v>0</v>
      </c>
      <c r="G153" s="30"/>
      <c r="H153" s="29">
        <f>E153*F153</f>
        <v>0</v>
      </c>
      <c r="I153" s="75"/>
    </row>
    <row r="154" spans="1:17" s="132" customFormat="1" ht="25.5" x14ac:dyDescent="0.25">
      <c r="A154" s="2" t="s">
        <v>28</v>
      </c>
      <c r="B154" s="2" t="s">
        <v>142</v>
      </c>
      <c r="C154" s="26" t="s">
        <v>64</v>
      </c>
      <c r="D154" s="23" t="s">
        <v>12</v>
      </c>
      <c r="E154" s="35">
        <v>794</v>
      </c>
      <c r="F154" s="192"/>
      <c r="G154" s="25">
        <v>0</v>
      </c>
      <c r="H154" s="24"/>
      <c r="I154" s="22">
        <f>E154*G154</f>
        <v>0</v>
      </c>
      <c r="J154" s="107"/>
      <c r="K154" s="107"/>
      <c r="L154" s="107"/>
      <c r="M154" s="107"/>
      <c r="N154" s="107"/>
      <c r="O154" s="107"/>
      <c r="P154" s="107"/>
      <c r="Q154" s="107"/>
    </row>
    <row r="155" spans="1:17" ht="25.5" x14ac:dyDescent="0.25">
      <c r="A155" s="129" t="s">
        <v>29</v>
      </c>
      <c r="B155" s="129" t="s">
        <v>144</v>
      </c>
      <c r="C155" s="27" t="s">
        <v>108</v>
      </c>
      <c r="D155" s="28" t="s">
        <v>12</v>
      </c>
      <c r="E155" s="51">
        <v>794</v>
      </c>
      <c r="F155" s="135">
        <v>0</v>
      </c>
      <c r="G155" s="30"/>
      <c r="H155" s="29">
        <f>E155*F155</f>
        <v>0</v>
      </c>
      <c r="I155" s="30"/>
    </row>
    <row r="156" spans="1:17" ht="25.5" x14ac:dyDescent="0.25">
      <c r="A156" s="2" t="s">
        <v>30</v>
      </c>
      <c r="B156" s="2" t="s">
        <v>142</v>
      </c>
      <c r="C156" s="26" t="s">
        <v>132</v>
      </c>
      <c r="D156" s="23" t="s">
        <v>12</v>
      </c>
      <c r="E156" s="35">
        <v>500</v>
      </c>
      <c r="F156" s="192"/>
      <c r="G156" s="25">
        <v>0</v>
      </c>
      <c r="H156" s="24"/>
      <c r="I156" s="25">
        <f>E156*G156</f>
        <v>0</v>
      </c>
    </row>
    <row r="157" spans="1:17" ht="25.5" x14ac:dyDescent="0.25">
      <c r="A157" s="129" t="s">
        <v>31</v>
      </c>
      <c r="B157" s="129" t="s">
        <v>144</v>
      </c>
      <c r="C157" s="27" t="s">
        <v>133</v>
      </c>
      <c r="D157" s="28" t="s">
        <v>12</v>
      </c>
      <c r="E157" s="51">
        <v>500</v>
      </c>
      <c r="F157" s="135">
        <v>0</v>
      </c>
      <c r="G157" s="34"/>
      <c r="H157" s="33">
        <f>E157*F157</f>
        <v>0</v>
      </c>
      <c r="I157" s="34"/>
    </row>
    <row r="158" spans="1:17" ht="25.5" x14ac:dyDescent="0.25">
      <c r="A158" s="2" t="s">
        <v>32</v>
      </c>
      <c r="B158" s="2" t="s">
        <v>142</v>
      </c>
      <c r="C158" s="26" t="s">
        <v>109</v>
      </c>
      <c r="D158" s="23" t="s">
        <v>12</v>
      </c>
      <c r="E158" s="35">
        <v>26</v>
      </c>
      <c r="F158" s="192"/>
      <c r="G158" s="25">
        <v>0</v>
      </c>
      <c r="H158" s="24"/>
      <c r="I158" s="25">
        <f>E158*G158</f>
        <v>0</v>
      </c>
    </row>
    <row r="159" spans="1:17" ht="25.5" x14ac:dyDescent="0.25">
      <c r="A159" s="129" t="s">
        <v>34</v>
      </c>
      <c r="B159" s="129" t="s">
        <v>144</v>
      </c>
      <c r="C159" s="27" t="s">
        <v>134</v>
      </c>
      <c r="D159" s="28" t="s">
        <v>12</v>
      </c>
      <c r="E159" s="51">
        <v>26</v>
      </c>
      <c r="F159" s="135">
        <v>0</v>
      </c>
      <c r="G159" s="30"/>
      <c r="H159" s="29">
        <f>E159*F159</f>
        <v>0</v>
      </c>
      <c r="I159" s="30"/>
    </row>
    <row r="160" spans="1:17" s="132" customFormat="1" ht="25.5" x14ac:dyDescent="0.25">
      <c r="A160" s="234" t="s">
        <v>35</v>
      </c>
      <c r="B160" s="234" t="s">
        <v>142</v>
      </c>
      <c r="C160" s="240" t="s">
        <v>105</v>
      </c>
      <c r="D160" s="236" t="s">
        <v>12</v>
      </c>
      <c r="E160" s="241">
        <v>321</v>
      </c>
      <c r="F160" s="229"/>
      <c r="G160" s="82">
        <v>0</v>
      </c>
      <c r="H160" s="242"/>
      <c r="I160" s="82">
        <f>E160*G160</f>
        <v>0</v>
      </c>
      <c r="J160" s="107"/>
      <c r="K160" s="107"/>
      <c r="L160" s="107"/>
      <c r="M160" s="107"/>
      <c r="N160" s="107"/>
      <c r="O160" s="107"/>
      <c r="P160" s="107"/>
      <c r="Q160" s="107"/>
    </row>
    <row r="161" spans="1:17" ht="25.5" x14ac:dyDescent="0.25">
      <c r="A161" s="243" t="s">
        <v>37</v>
      </c>
      <c r="B161" s="243" t="s">
        <v>144</v>
      </c>
      <c r="C161" s="244" t="s">
        <v>151</v>
      </c>
      <c r="D161" s="245" t="s">
        <v>12</v>
      </c>
      <c r="E161" s="246">
        <v>321</v>
      </c>
      <c r="F161" s="135">
        <v>0</v>
      </c>
      <c r="G161" s="247"/>
      <c r="H161" s="248">
        <f>E161*F161</f>
        <v>0</v>
      </c>
      <c r="I161" s="247"/>
    </row>
    <row r="162" spans="1:17" s="132" customFormat="1" ht="25.5" x14ac:dyDescent="0.25">
      <c r="A162" s="234" t="s">
        <v>38</v>
      </c>
      <c r="B162" s="234" t="s">
        <v>142</v>
      </c>
      <c r="C162" s="240" t="s">
        <v>65</v>
      </c>
      <c r="D162" s="236" t="s">
        <v>12</v>
      </c>
      <c r="E162" s="241">
        <v>6</v>
      </c>
      <c r="F162" s="229"/>
      <c r="G162" s="82">
        <v>0</v>
      </c>
      <c r="H162" s="242"/>
      <c r="I162" s="82">
        <f>E162*G162</f>
        <v>0</v>
      </c>
      <c r="J162" s="107"/>
      <c r="K162" s="107"/>
      <c r="L162" s="107"/>
      <c r="M162" s="107"/>
      <c r="N162" s="107"/>
      <c r="O162" s="107"/>
      <c r="P162" s="107"/>
      <c r="Q162" s="107"/>
    </row>
    <row r="163" spans="1:17" ht="25.5" x14ac:dyDescent="0.25">
      <c r="A163" s="243" t="s">
        <v>40</v>
      </c>
      <c r="B163" s="243" t="s">
        <v>144</v>
      </c>
      <c r="C163" s="244" t="s">
        <v>158</v>
      </c>
      <c r="D163" s="245" t="s">
        <v>12</v>
      </c>
      <c r="E163" s="246">
        <v>6</v>
      </c>
      <c r="F163" s="135">
        <v>0</v>
      </c>
      <c r="G163" s="247"/>
      <c r="H163" s="248">
        <f>E163*F163</f>
        <v>0</v>
      </c>
      <c r="I163" s="247"/>
    </row>
    <row r="164" spans="1:17" s="132" customFormat="1" ht="25.5" x14ac:dyDescent="0.25">
      <c r="A164" s="2" t="s">
        <v>91</v>
      </c>
      <c r="B164" s="2" t="s">
        <v>142</v>
      </c>
      <c r="C164" s="26" t="s">
        <v>66</v>
      </c>
      <c r="D164" s="23" t="s">
        <v>12</v>
      </c>
      <c r="E164" s="35">
        <f>E165+E166</f>
        <v>2635</v>
      </c>
      <c r="F164" s="192"/>
      <c r="G164" s="25">
        <v>0</v>
      </c>
      <c r="H164" s="24"/>
      <c r="I164" s="25">
        <f>E164*G164</f>
        <v>0</v>
      </c>
      <c r="J164" s="107"/>
      <c r="K164" s="107"/>
      <c r="L164" s="107"/>
      <c r="M164" s="107"/>
      <c r="N164" s="107"/>
      <c r="O164" s="107"/>
      <c r="P164" s="107"/>
      <c r="Q164" s="107"/>
    </row>
    <row r="165" spans="1:17" x14ac:dyDescent="0.25">
      <c r="A165" s="129" t="s">
        <v>42</v>
      </c>
      <c r="B165" s="129" t="s">
        <v>144</v>
      </c>
      <c r="C165" s="27" t="s">
        <v>152</v>
      </c>
      <c r="D165" s="28" t="s">
        <v>12</v>
      </c>
      <c r="E165" s="51">
        <v>2042</v>
      </c>
      <c r="F165" s="135">
        <v>0</v>
      </c>
      <c r="G165" s="34"/>
      <c r="H165" s="33">
        <f>E165*F165</f>
        <v>0</v>
      </c>
      <c r="I165" s="34"/>
    </row>
    <row r="166" spans="1:17" x14ac:dyDescent="0.25">
      <c r="A166" s="129" t="s">
        <v>43</v>
      </c>
      <c r="B166" s="129" t="s">
        <v>144</v>
      </c>
      <c r="C166" s="27" t="s">
        <v>153</v>
      </c>
      <c r="D166" s="28" t="s">
        <v>12</v>
      </c>
      <c r="E166" s="51">
        <v>593</v>
      </c>
      <c r="F166" s="135">
        <v>0</v>
      </c>
      <c r="G166" s="34"/>
      <c r="H166" s="33">
        <f>E166*F166</f>
        <v>0</v>
      </c>
      <c r="I166" s="34"/>
    </row>
    <row r="167" spans="1:17" s="132" customFormat="1" ht="25.5" customHeight="1" x14ac:dyDescent="0.25">
      <c r="A167" s="234" t="s">
        <v>110</v>
      </c>
      <c r="B167" s="234" t="s">
        <v>142</v>
      </c>
      <c r="C167" s="240" t="s">
        <v>67</v>
      </c>
      <c r="D167" s="236" t="s">
        <v>68</v>
      </c>
      <c r="E167" s="241">
        <v>305</v>
      </c>
      <c r="F167" s="229"/>
      <c r="G167" s="82">
        <v>0</v>
      </c>
      <c r="H167" s="242"/>
      <c r="I167" s="82">
        <f>E167*G167</f>
        <v>0</v>
      </c>
      <c r="J167" s="107"/>
      <c r="K167" s="107"/>
      <c r="L167" s="107"/>
      <c r="M167" s="107"/>
      <c r="N167" s="107"/>
      <c r="O167" s="107"/>
      <c r="P167" s="107"/>
      <c r="Q167" s="107"/>
    </row>
    <row r="168" spans="1:17" x14ac:dyDescent="0.25">
      <c r="A168" s="243" t="s">
        <v>111</v>
      </c>
      <c r="B168" s="243" t="s">
        <v>144</v>
      </c>
      <c r="C168" s="244" t="s">
        <v>69</v>
      </c>
      <c r="D168" s="245" t="s">
        <v>68</v>
      </c>
      <c r="E168" s="246">
        <v>305</v>
      </c>
      <c r="F168" s="135">
        <v>0</v>
      </c>
      <c r="G168" s="247"/>
      <c r="H168" s="248">
        <f>E168*F168</f>
        <v>0</v>
      </c>
      <c r="I168" s="247"/>
    </row>
    <row r="169" spans="1:17" x14ac:dyDescent="0.25">
      <c r="A169" s="2" t="s">
        <v>216</v>
      </c>
      <c r="B169" s="2" t="s">
        <v>142</v>
      </c>
      <c r="C169" s="26" t="s">
        <v>214</v>
      </c>
      <c r="D169" s="23" t="s">
        <v>12</v>
      </c>
      <c r="E169" s="35">
        <v>1</v>
      </c>
      <c r="F169" s="196"/>
      <c r="G169" s="25">
        <v>0</v>
      </c>
      <c r="H169" s="24"/>
      <c r="I169" s="25">
        <f>E169*G169</f>
        <v>0</v>
      </c>
    </row>
    <row r="170" spans="1:17" ht="31.5" customHeight="1" x14ac:dyDescent="0.25">
      <c r="A170" s="129" t="s">
        <v>112</v>
      </c>
      <c r="B170" s="129" t="s">
        <v>144</v>
      </c>
      <c r="C170" s="27" t="s">
        <v>215</v>
      </c>
      <c r="D170" s="28" t="s">
        <v>12</v>
      </c>
      <c r="E170" s="51">
        <v>1</v>
      </c>
      <c r="F170" s="135">
        <v>0</v>
      </c>
      <c r="G170" s="30"/>
      <c r="H170" s="29">
        <f>E170*F170</f>
        <v>0</v>
      </c>
      <c r="I170" s="30"/>
    </row>
    <row r="171" spans="1:17" s="132" customFormat="1" ht="14.25" x14ac:dyDescent="0.25">
      <c r="A171" s="23">
        <v>16</v>
      </c>
      <c r="B171" s="2" t="s">
        <v>142</v>
      </c>
      <c r="C171" s="26" t="s">
        <v>106</v>
      </c>
      <c r="D171" s="23" t="s">
        <v>12</v>
      </c>
      <c r="E171" s="35">
        <v>8</v>
      </c>
      <c r="F171" s="192"/>
      <c r="G171" s="25">
        <v>0</v>
      </c>
      <c r="H171" s="24"/>
      <c r="I171" s="25">
        <f>E171*G171</f>
        <v>0</v>
      </c>
      <c r="J171" s="107"/>
      <c r="K171" s="107"/>
      <c r="L171" s="107"/>
      <c r="M171" s="107"/>
      <c r="N171" s="107"/>
      <c r="O171" s="107"/>
      <c r="P171" s="107"/>
      <c r="Q171" s="107"/>
    </row>
    <row r="172" spans="1:17" ht="25.5" x14ac:dyDescent="0.25">
      <c r="A172" s="129" t="s">
        <v>113</v>
      </c>
      <c r="B172" s="129" t="s">
        <v>144</v>
      </c>
      <c r="C172" s="27" t="s">
        <v>213</v>
      </c>
      <c r="D172" s="28" t="s">
        <v>12</v>
      </c>
      <c r="E172" s="51">
        <v>8</v>
      </c>
      <c r="F172" s="135">
        <v>0</v>
      </c>
      <c r="G172" s="30"/>
      <c r="H172" s="29">
        <f>E172*F172</f>
        <v>0</v>
      </c>
      <c r="I172" s="30"/>
    </row>
    <row r="173" spans="1:17" s="132" customFormat="1" ht="14.25" x14ac:dyDescent="0.25">
      <c r="A173" s="89" t="s">
        <v>114</v>
      </c>
      <c r="B173" s="89" t="s">
        <v>142</v>
      </c>
      <c r="C173" s="7" t="s">
        <v>107</v>
      </c>
      <c r="D173" s="8" t="s">
        <v>12</v>
      </c>
      <c r="E173" s="74">
        <v>8</v>
      </c>
      <c r="F173" s="249"/>
      <c r="G173" s="79">
        <v>0</v>
      </c>
      <c r="H173" s="80"/>
      <c r="I173" s="81">
        <f>E173*G173</f>
        <v>0</v>
      </c>
      <c r="J173" s="107"/>
      <c r="K173" s="107"/>
      <c r="L173" s="107"/>
      <c r="M173" s="107"/>
      <c r="N173" s="107"/>
      <c r="O173" s="107"/>
      <c r="P173" s="107"/>
      <c r="Q173" s="107"/>
    </row>
    <row r="174" spans="1:17" x14ac:dyDescent="0.25">
      <c r="A174" s="1" t="s">
        <v>115</v>
      </c>
      <c r="B174" s="1" t="s">
        <v>144</v>
      </c>
      <c r="C174" s="3" t="s">
        <v>212</v>
      </c>
      <c r="D174" s="4" t="s">
        <v>12</v>
      </c>
      <c r="E174" s="36">
        <v>8</v>
      </c>
      <c r="F174" s="225">
        <v>0</v>
      </c>
      <c r="G174" s="50"/>
      <c r="H174" s="49">
        <f>E174*F174</f>
        <v>0</v>
      </c>
      <c r="I174" s="65"/>
    </row>
    <row r="175" spans="1:17" x14ac:dyDescent="0.25">
      <c r="A175" s="2" t="s">
        <v>217</v>
      </c>
      <c r="B175" s="2" t="s">
        <v>142</v>
      </c>
      <c r="C175" s="26" t="s">
        <v>218</v>
      </c>
      <c r="D175" s="23" t="s">
        <v>12</v>
      </c>
      <c r="E175" s="35">
        <v>1</v>
      </c>
      <c r="F175" s="229"/>
      <c r="G175" s="25">
        <v>0</v>
      </c>
      <c r="H175" s="24"/>
      <c r="I175" s="63">
        <f>E175*G175</f>
        <v>0</v>
      </c>
    </row>
    <row r="176" spans="1:17" ht="15.75" thickBot="1" x14ac:dyDescent="0.3">
      <c r="A176" s="250" t="s">
        <v>219</v>
      </c>
      <c r="B176" s="250" t="s">
        <v>144</v>
      </c>
      <c r="C176" s="251" t="s">
        <v>220</v>
      </c>
      <c r="D176" s="252" t="s">
        <v>12</v>
      </c>
      <c r="E176" s="253">
        <v>1</v>
      </c>
      <c r="F176" s="254">
        <v>0</v>
      </c>
      <c r="G176" s="255"/>
      <c r="H176" s="256">
        <f>E176*F176</f>
        <v>0</v>
      </c>
      <c r="I176" s="257"/>
    </row>
    <row r="177" spans="1:16" ht="15.75" thickBot="1" x14ac:dyDescent="0.3">
      <c r="A177" s="37"/>
      <c r="B177" s="37"/>
      <c r="C177" s="38" t="s">
        <v>92</v>
      </c>
      <c r="D177" s="39"/>
      <c r="E177" s="40"/>
      <c r="F177" s="209"/>
      <c r="G177" s="41"/>
      <c r="H177" s="131">
        <f>SUM(H136:H176)</f>
        <v>0</v>
      </c>
      <c r="I177" s="43">
        <f>SUM(I135:I176)</f>
        <v>0</v>
      </c>
    </row>
    <row r="178" spans="1:16" ht="15.75" thickBot="1" x14ac:dyDescent="0.3">
      <c r="A178" s="97"/>
      <c r="B178" s="113"/>
      <c r="C178" s="38" t="s">
        <v>93</v>
      </c>
      <c r="D178" s="97"/>
      <c r="E178" s="164"/>
      <c r="F178" s="209"/>
      <c r="G178" s="41"/>
      <c r="H178" s="131"/>
      <c r="I178" s="43">
        <f>H177+I177</f>
        <v>0</v>
      </c>
    </row>
    <row r="179" spans="1:16" ht="15.75" thickBot="1" x14ac:dyDescent="0.3">
      <c r="A179" s="98"/>
      <c r="B179" s="114"/>
      <c r="C179" s="165"/>
      <c r="D179" s="166"/>
      <c r="E179" s="166"/>
      <c r="F179" s="211"/>
      <c r="G179" s="167"/>
      <c r="H179" s="168"/>
      <c r="I179" s="169"/>
    </row>
    <row r="180" spans="1:16" ht="15.75" customHeight="1" thickBot="1" x14ac:dyDescent="0.3">
      <c r="A180" s="283" t="s">
        <v>245</v>
      </c>
      <c r="B180" s="284"/>
      <c r="C180" s="284"/>
      <c r="D180" s="284"/>
      <c r="E180" s="284"/>
      <c r="F180" s="284"/>
      <c r="G180" s="284"/>
      <c r="H180" s="284"/>
      <c r="I180" s="285"/>
    </row>
    <row r="181" spans="1:16" x14ac:dyDescent="0.25">
      <c r="A181" s="99" t="s">
        <v>99</v>
      </c>
      <c r="B181" s="99" t="s">
        <v>142</v>
      </c>
      <c r="C181" s="46" t="s">
        <v>246</v>
      </c>
      <c r="D181" s="45" t="s">
        <v>97</v>
      </c>
      <c r="E181" s="45">
        <v>3</v>
      </c>
      <c r="F181" s="212"/>
      <c r="G181" s="77">
        <v>0</v>
      </c>
      <c r="H181" s="76"/>
      <c r="I181" s="77">
        <f>E181*G181</f>
        <v>0</v>
      </c>
    </row>
    <row r="182" spans="1:16" ht="25.5" x14ac:dyDescent="0.25">
      <c r="A182" s="129" t="s">
        <v>11</v>
      </c>
      <c r="B182" s="129" t="s">
        <v>144</v>
      </c>
      <c r="C182" s="27" t="s">
        <v>247</v>
      </c>
      <c r="D182" s="28" t="s">
        <v>97</v>
      </c>
      <c r="E182" s="28">
        <v>3</v>
      </c>
      <c r="F182" s="248">
        <v>0</v>
      </c>
      <c r="G182" s="30"/>
      <c r="H182" s="29">
        <f>E182*F182</f>
        <v>0</v>
      </c>
      <c r="I182" s="30"/>
    </row>
    <row r="183" spans="1:16" x14ac:dyDescent="0.25">
      <c r="A183" s="129" t="s">
        <v>100</v>
      </c>
      <c r="B183" s="129" t="s">
        <v>144</v>
      </c>
      <c r="C183" s="27" t="s">
        <v>248</v>
      </c>
      <c r="D183" s="28" t="s">
        <v>249</v>
      </c>
      <c r="E183" s="28">
        <v>150</v>
      </c>
      <c r="F183" s="248">
        <v>0</v>
      </c>
      <c r="G183" s="30"/>
      <c r="H183" s="29">
        <f t="shared" ref="H183:H184" si="12">E183*F183</f>
        <v>0</v>
      </c>
      <c r="I183" s="30"/>
    </row>
    <row r="184" spans="1:16" ht="28.5" customHeight="1" x14ac:dyDescent="0.25">
      <c r="A184" s="129" t="s">
        <v>101</v>
      </c>
      <c r="B184" s="129" t="s">
        <v>144</v>
      </c>
      <c r="C184" s="27" t="s">
        <v>250</v>
      </c>
      <c r="D184" s="28" t="s">
        <v>12</v>
      </c>
      <c r="E184" s="28">
        <v>6</v>
      </c>
      <c r="F184" s="248">
        <v>0</v>
      </c>
      <c r="G184" s="30"/>
      <c r="H184" s="29">
        <f t="shared" si="12"/>
        <v>0</v>
      </c>
      <c r="I184" s="30"/>
    </row>
    <row r="185" spans="1:16" x14ac:dyDescent="0.25">
      <c r="A185" s="2" t="s">
        <v>13</v>
      </c>
      <c r="B185" s="2" t="s">
        <v>142</v>
      </c>
      <c r="C185" s="26" t="s">
        <v>122</v>
      </c>
      <c r="D185" s="23" t="s">
        <v>12</v>
      </c>
      <c r="E185" s="23">
        <v>70</v>
      </c>
      <c r="F185" s="242"/>
      <c r="G185" s="25">
        <v>0</v>
      </c>
      <c r="H185" s="24"/>
      <c r="I185" s="25">
        <f>E185*G185</f>
        <v>0</v>
      </c>
    </row>
    <row r="186" spans="1:16" ht="26.25" thickBot="1" x14ac:dyDescent="0.3">
      <c r="A186" s="129" t="s">
        <v>14</v>
      </c>
      <c r="B186" s="129" t="s">
        <v>144</v>
      </c>
      <c r="C186" s="27" t="s">
        <v>251</v>
      </c>
      <c r="D186" s="28" t="s">
        <v>12</v>
      </c>
      <c r="E186" s="28">
        <v>140</v>
      </c>
      <c r="F186" s="248">
        <v>0</v>
      </c>
      <c r="G186" s="30"/>
      <c r="H186" s="29">
        <f>E186*F186</f>
        <v>0</v>
      </c>
      <c r="I186" s="30"/>
    </row>
    <row r="187" spans="1:16" x14ac:dyDescent="0.25">
      <c r="A187" s="100"/>
      <c r="B187" s="99"/>
      <c r="C187" s="170" t="s">
        <v>92</v>
      </c>
      <c r="D187" s="171"/>
      <c r="E187" s="171"/>
      <c r="F187" s="204"/>
      <c r="G187" s="18"/>
      <c r="H187" s="17">
        <f>SUM(H182:H186)</f>
        <v>0</v>
      </c>
      <c r="I187" s="18">
        <f>I181+I185</f>
        <v>0</v>
      </c>
    </row>
    <row r="188" spans="1:16" ht="15.75" thickBot="1" x14ac:dyDescent="0.3">
      <c r="A188" s="101"/>
      <c r="B188" s="115"/>
      <c r="C188" s="149" t="s">
        <v>123</v>
      </c>
      <c r="D188" s="172"/>
      <c r="E188" s="172"/>
      <c r="F188" s="213"/>
      <c r="G188" s="151"/>
      <c r="H188" s="173"/>
      <c r="I188" s="151">
        <f>H187+I187</f>
        <v>0</v>
      </c>
    </row>
    <row r="189" spans="1:16" ht="15.75" thickBot="1" x14ac:dyDescent="0.3">
      <c r="A189" s="98"/>
      <c r="B189" s="114"/>
      <c r="C189" s="165"/>
      <c r="D189" s="166"/>
      <c r="E189" s="166"/>
      <c r="F189" s="211"/>
      <c r="G189" s="167"/>
      <c r="H189" s="168"/>
      <c r="I189" s="169"/>
    </row>
    <row r="190" spans="1:16" ht="15.75" customHeight="1" thickBot="1" x14ac:dyDescent="0.3">
      <c r="A190" s="269" t="s">
        <v>70</v>
      </c>
      <c r="B190" s="270"/>
      <c r="C190" s="270"/>
      <c r="D190" s="270"/>
      <c r="E190" s="270"/>
      <c r="F190" s="270"/>
      <c r="G190" s="270"/>
      <c r="H190" s="270"/>
      <c r="I190" s="271"/>
      <c r="P190" s="108" t="s">
        <v>124</v>
      </c>
    </row>
    <row r="191" spans="1:16" ht="15.75" customHeight="1" thickBot="1" x14ac:dyDescent="0.3">
      <c r="A191" s="52">
        <v>73</v>
      </c>
      <c r="B191" s="109" t="s">
        <v>142</v>
      </c>
      <c r="C191" s="174" t="s">
        <v>71</v>
      </c>
      <c r="D191" s="175" t="s">
        <v>68</v>
      </c>
      <c r="E191" s="176">
        <v>1</v>
      </c>
      <c r="F191" s="197"/>
      <c r="G191" s="18">
        <v>0</v>
      </c>
      <c r="H191" s="177"/>
      <c r="I191" s="18">
        <f>E191*G191</f>
        <v>0</v>
      </c>
    </row>
    <row r="192" spans="1:16" ht="15" customHeight="1" thickBot="1" x14ac:dyDescent="0.3">
      <c r="A192" s="102"/>
      <c r="B192" s="94"/>
      <c r="C192" s="38" t="s">
        <v>93</v>
      </c>
      <c r="D192" s="178"/>
      <c r="E192" s="39"/>
      <c r="F192" s="209"/>
      <c r="G192" s="179"/>
      <c r="H192" s="180"/>
      <c r="I192" s="42">
        <f>I191</f>
        <v>0</v>
      </c>
    </row>
    <row r="193" spans="1:23" s="185" customFormat="1" ht="16.5" thickBot="1" x14ac:dyDescent="0.3">
      <c r="A193" s="103"/>
      <c r="B193" s="116"/>
      <c r="C193" s="181" t="s">
        <v>72</v>
      </c>
      <c r="D193" s="182"/>
      <c r="E193" s="182"/>
      <c r="F193" s="214"/>
      <c r="G193" s="183"/>
      <c r="H193" s="184">
        <f>H29+H79+H104+H112+H132+H177+H187</f>
        <v>0</v>
      </c>
      <c r="I193" s="184">
        <f>I29+I79+I104+I112+I132+I177+I187+I191</f>
        <v>0</v>
      </c>
      <c r="J193" s="219"/>
      <c r="K193" s="220"/>
      <c r="L193" s="220"/>
      <c r="M193" s="221"/>
      <c r="N193" s="220"/>
      <c r="O193" s="220"/>
      <c r="P193" s="220"/>
      <c r="Q193" s="220"/>
    </row>
    <row r="194" spans="1:23" x14ac:dyDescent="0.25">
      <c r="A194" s="104"/>
      <c r="B194" s="117"/>
      <c r="C194" s="186" t="s">
        <v>73</v>
      </c>
      <c r="D194" s="186"/>
      <c r="E194" s="186"/>
      <c r="F194" s="215"/>
      <c r="G194" s="187"/>
      <c r="H194" s="187"/>
      <c r="I194" s="18">
        <f>I30+I80+I105+I113+I133+I178+I188+I193</f>
        <v>0</v>
      </c>
      <c r="M194" s="222"/>
    </row>
    <row r="195" spans="1:23" ht="15.75" thickBot="1" x14ac:dyDescent="0.3">
      <c r="A195" s="105"/>
      <c r="B195" s="118"/>
      <c r="C195" s="188" t="s">
        <v>74</v>
      </c>
      <c r="D195" s="188"/>
      <c r="E195" s="188"/>
      <c r="F195" s="216"/>
      <c r="G195" s="189"/>
      <c r="H195" s="189"/>
      <c r="I195" s="151">
        <f>I194/120*20</f>
        <v>0</v>
      </c>
      <c r="M195" s="222"/>
    </row>
    <row r="196" spans="1:23" x14ac:dyDescent="0.25">
      <c r="C196" s="127"/>
      <c r="I196" s="126"/>
      <c r="M196" s="222"/>
    </row>
    <row r="197" spans="1:23" x14ac:dyDescent="0.25">
      <c r="I197" s="144"/>
    </row>
    <row r="198" spans="1:23" x14ac:dyDescent="0.25">
      <c r="A198" s="107"/>
      <c r="B198" s="120" t="s">
        <v>256</v>
      </c>
      <c r="C198" s="288" t="s">
        <v>257</v>
      </c>
      <c r="D198" s="288"/>
      <c r="E198" s="288"/>
      <c r="F198" s="289" t="s">
        <v>258</v>
      </c>
      <c r="G198" s="289"/>
      <c r="H198" s="190"/>
      <c r="I198" s="190"/>
      <c r="J198" s="107"/>
      <c r="K198" s="107"/>
      <c r="L198" s="107"/>
      <c r="M198" s="107"/>
      <c r="N198" s="107"/>
      <c r="O198" s="107"/>
      <c r="P198" s="107"/>
      <c r="Q198" s="107"/>
      <c r="R198" s="107"/>
      <c r="S198" s="107"/>
      <c r="T198" s="106"/>
      <c r="U198" s="106"/>
      <c r="V198" s="106"/>
      <c r="W198" s="106"/>
    </row>
    <row r="199" spans="1:23" x14ac:dyDescent="0.25">
      <c r="A199" s="107"/>
      <c r="B199" s="119"/>
      <c r="C199" s="107"/>
      <c r="D199" s="107"/>
      <c r="E199" s="107"/>
      <c r="F199" s="195"/>
      <c r="G199" s="190"/>
      <c r="H199" s="190"/>
      <c r="I199" s="190"/>
      <c r="J199" s="107"/>
      <c r="K199" s="107"/>
      <c r="L199" s="107"/>
      <c r="M199" s="107"/>
      <c r="N199" s="107"/>
      <c r="O199" s="107"/>
      <c r="P199" s="107"/>
      <c r="Q199" s="107"/>
      <c r="R199" s="107"/>
      <c r="S199" s="107"/>
      <c r="T199" s="106"/>
      <c r="U199" s="106"/>
      <c r="V199" s="106"/>
      <c r="W199" s="106"/>
    </row>
    <row r="200" spans="1:23" x14ac:dyDescent="0.25">
      <c r="A200" s="107"/>
      <c r="B200" s="119"/>
      <c r="C200" s="288" t="s">
        <v>259</v>
      </c>
      <c r="D200" s="288"/>
      <c r="E200" s="288"/>
      <c r="F200" s="289" t="s">
        <v>260</v>
      </c>
      <c r="G200" s="289"/>
      <c r="H200" s="190"/>
      <c r="I200" s="190"/>
      <c r="J200" s="107"/>
      <c r="K200" s="107"/>
      <c r="L200" s="107"/>
      <c r="M200" s="107"/>
      <c r="N200" s="107"/>
      <c r="O200" s="107"/>
      <c r="P200" s="107"/>
      <c r="Q200" s="107"/>
      <c r="R200" s="107"/>
      <c r="S200" s="107"/>
      <c r="T200" s="106"/>
      <c r="U200" s="106"/>
      <c r="V200" s="106"/>
      <c r="W200" s="106"/>
    </row>
    <row r="201" spans="1:23" x14ac:dyDescent="0.25">
      <c r="A201" s="107"/>
      <c r="B201" s="119"/>
      <c r="C201" s="108"/>
      <c r="D201" s="108"/>
      <c r="E201" s="108"/>
      <c r="G201" s="191"/>
      <c r="H201" s="190"/>
      <c r="I201" s="190"/>
      <c r="J201" s="107"/>
      <c r="K201" s="107"/>
      <c r="L201" s="107"/>
      <c r="M201" s="107"/>
      <c r="N201" s="107"/>
      <c r="O201" s="107"/>
      <c r="P201" s="107"/>
      <c r="Q201" s="107"/>
      <c r="R201" s="107"/>
      <c r="S201" s="107"/>
      <c r="T201" s="106"/>
      <c r="U201" s="106"/>
      <c r="V201" s="106"/>
      <c r="W201" s="106"/>
    </row>
    <row r="202" spans="1:23" x14ac:dyDescent="0.25">
      <c r="A202" s="107"/>
      <c r="B202" s="119"/>
      <c r="C202" s="288" t="s">
        <v>261</v>
      </c>
      <c r="D202" s="288"/>
      <c r="E202" s="288"/>
      <c r="F202" s="289" t="s">
        <v>262</v>
      </c>
      <c r="G202" s="289"/>
      <c r="H202" s="190"/>
      <c r="I202" s="190"/>
      <c r="J202" s="107"/>
      <c r="K202" s="107"/>
      <c r="L202" s="107"/>
      <c r="M202" s="107"/>
      <c r="N202" s="107"/>
      <c r="O202" s="107"/>
      <c r="P202" s="107"/>
      <c r="Q202" s="107"/>
      <c r="R202" s="107"/>
      <c r="S202" s="107"/>
      <c r="T202" s="106"/>
      <c r="U202" s="106"/>
      <c r="V202" s="106"/>
      <c r="W202" s="106"/>
    </row>
    <row r="203" spans="1:23" x14ac:dyDescent="0.25">
      <c r="A203" s="107"/>
      <c r="B203" s="119"/>
      <c r="C203" s="107"/>
      <c r="D203" s="107"/>
      <c r="E203" s="107"/>
      <c r="F203" s="195"/>
      <c r="G203" s="190"/>
      <c r="H203" s="190"/>
      <c r="I203" s="190"/>
      <c r="J203" s="107"/>
      <c r="K203" s="107"/>
      <c r="L203" s="107"/>
      <c r="M203" s="107"/>
      <c r="N203" s="107"/>
      <c r="O203" s="107"/>
      <c r="P203" s="107"/>
      <c r="Q203" s="107"/>
      <c r="R203" s="107"/>
      <c r="S203" s="107"/>
      <c r="T203" s="106"/>
      <c r="U203" s="106"/>
      <c r="V203" s="106"/>
      <c r="W203" s="106"/>
    </row>
    <row r="204" spans="1:23" x14ac:dyDescent="0.25">
      <c r="A204" s="107"/>
      <c r="B204" s="119"/>
      <c r="C204" s="107"/>
      <c r="D204" s="107"/>
      <c r="E204" s="107"/>
      <c r="F204" s="195"/>
      <c r="G204" s="190"/>
      <c r="H204" s="190"/>
      <c r="I204" s="190"/>
      <c r="J204" s="107"/>
      <c r="K204" s="107"/>
      <c r="L204" s="107"/>
      <c r="M204" s="107"/>
      <c r="N204" s="107"/>
      <c r="O204" s="107"/>
      <c r="P204" s="107"/>
      <c r="Q204" s="107"/>
      <c r="R204" s="107"/>
      <c r="S204" s="107"/>
      <c r="T204" s="106"/>
      <c r="U204" s="106"/>
      <c r="V204" s="106"/>
      <c r="W204" s="106"/>
    </row>
    <row r="205" spans="1:23" x14ac:dyDescent="0.25">
      <c r="A205" s="107"/>
      <c r="B205" s="119"/>
      <c r="C205" s="107"/>
      <c r="D205" s="107"/>
      <c r="E205" s="107"/>
      <c r="F205" s="195"/>
      <c r="G205" s="190"/>
      <c r="H205" s="190"/>
      <c r="I205" s="190"/>
      <c r="J205" s="107"/>
      <c r="K205" s="107"/>
      <c r="L205" s="107"/>
      <c r="M205" s="107"/>
      <c r="N205" s="107"/>
      <c r="O205" s="107"/>
      <c r="P205" s="107"/>
      <c r="Q205" s="107"/>
      <c r="R205" s="107"/>
      <c r="S205" s="107"/>
      <c r="T205" s="106"/>
      <c r="U205" s="106"/>
      <c r="V205" s="106"/>
      <c r="W205" s="106"/>
    </row>
    <row r="206" spans="1:23" x14ac:dyDescent="0.25">
      <c r="A206" s="107"/>
      <c r="B206" s="119"/>
      <c r="C206" s="107"/>
      <c r="D206" s="107"/>
      <c r="E206" s="107"/>
      <c r="F206" s="195"/>
      <c r="G206" s="190"/>
      <c r="H206" s="190"/>
      <c r="I206" s="190"/>
      <c r="J206" s="107"/>
      <c r="K206" s="107"/>
      <c r="L206" s="107"/>
      <c r="M206" s="107"/>
      <c r="N206" s="107"/>
      <c r="O206" s="107"/>
      <c r="P206" s="107"/>
      <c r="Q206" s="107"/>
      <c r="R206" s="107"/>
      <c r="S206" s="107"/>
      <c r="T206" s="106"/>
      <c r="U206" s="106"/>
      <c r="V206" s="106"/>
      <c r="W206" s="106"/>
    </row>
    <row r="207" spans="1:23" x14ac:dyDescent="0.25">
      <c r="A207" s="107"/>
      <c r="B207" s="119"/>
      <c r="C207" s="107"/>
      <c r="D207" s="107"/>
      <c r="E207" s="107"/>
      <c r="F207" s="195"/>
      <c r="G207" s="190"/>
      <c r="H207" s="190"/>
      <c r="I207" s="190"/>
      <c r="J207" s="107"/>
      <c r="K207" s="107"/>
      <c r="L207" s="107"/>
      <c r="M207" s="107"/>
      <c r="N207" s="107"/>
      <c r="O207" s="107"/>
      <c r="P207" s="107"/>
      <c r="Q207" s="107"/>
      <c r="R207" s="107"/>
      <c r="S207" s="107"/>
      <c r="T207" s="106"/>
      <c r="U207" s="106"/>
      <c r="V207" s="106"/>
      <c r="W207" s="106"/>
    </row>
    <row r="208" spans="1:23" x14ac:dyDescent="0.25">
      <c r="A208" s="107"/>
      <c r="B208" s="119"/>
      <c r="C208" s="107"/>
      <c r="D208" s="107"/>
      <c r="E208" s="107"/>
      <c r="F208" s="195"/>
      <c r="G208" s="190"/>
      <c r="H208" s="190"/>
      <c r="I208" s="190"/>
      <c r="J208" s="107"/>
      <c r="K208" s="107"/>
      <c r="L208" s="107"/>
      <c r="M208" s="107"/>
      <c r="N208" s="107"/>
      <c r="O208" s="107"/>
      <c r="P208" s="107"/>
      <c r="Q208" s="107"/>
      <c r="R208" s="107"/>
      <c r="S208" s="107"/>
      <c r="T208" s="106"/>
      <c r="U208" s="106"/>
      <c r="V208" s="106"/>
      <c r="W208" s="106"/>
    </row>
    <row r="209" spans="1:23" x14ac:dyDescent="0.25">
      <c r="A209" s="107"/>
      <c r="B209" s="119"/>
      <c r="C209" s="107"/>
      <c r="D209" s="107"/>
      <c r="E209" s="107"/>
      <c r="F209" s="195"/>
      <c r="G209" s="190"/>
      <c r="H209" s="190"/>
      <c r="I209" s="190"/>
      <c r="J209" s="107"/>
      <c r="K209" s="107"/>
      <c r="L209" s="107"/>
      <c r="M209" s="107"/>
      <c r="N209" s="107"/>
      <c r="O209" s="107"/>
      <c r="P209" s="107"/>
      <c r="Q209" s="107"/>
      <c r="R209" s="107"/>
      <c r="S209" s="107"/>
      <c r="T209" s="106"/>
      <c r="U209" s="106"/>
      <c r="V209" s="106"/>
      <c r="W209" s="106"/>
    </row>
    <row r="210" spans="1:23" x14ac:dyDescent="0.25">
      <c r="A210" s="107"/>
      <c r="B210" s="119"/>
      <c r="C210" s="107"/>
      <c r="D210" s="107"/>
      <c r="E210" s="107"/>
      <c r="F210" s="195"/>
      <c r="G210" s="190"/>
      <c r="H210" s="190"/>
      <c r="I210" s="190"/>
      <c r="J210" s="107"/>
      <c r="K210" s="107"/>
      <c r="L210" s="107"/>
      <c r="M210" s="107"/>
      <c r="N210" s="107"/>
      <c r="O210" s="107"/>
      <c r="P210" s="107"/>
      <c r="Q210" s="107"/>
      <c r="R210" s="107"/>
      <c r="S210" s="107"/>
      <c r="T210" s="106"/>
      <c r="U210" s="106"/>
      <c r="V210" s="106"/>
      <c r="W210" s="106"/>
    </row>
    <row r="211" spans="1:23" x14ac:dyDescent="0.25">
      <c r="A211" s="107"/>
      <c r="B211" s="119"/>
      <c r="C211" s="107"/>
      <c r="D211" s="107"/>
      <c r="E211" s="107"/>
      <c r="F211" s="195"/>
      <c r="G211" s="190"/>
      <c r="H211" s="190"/>
      <c r="I211" s="190"/>
      <c r="J211" s="107"/>
      <c r="K211" s="107"/>
      <c r="L211" s="107"/>
      <c r="M211" s="107"/>
      <c r="N211" s="107"/>
      <c r="O211" s="107"/>
      <c r="P211" s="107"/>
      <c r="Q211" s="107"/>
      <c r="R211" s="107"/>
      <c r="S211" s="107"/>
      <c r="T211" s="106"/>
      <c r="U211" s="106"/>
      <c r="V211" s="106"/>
      <c r="W211" s="106"/>
    </row>
    <row r="212" spans="1:23" x14ac:dyDescent="0.25">
      <c r="A212" s="107"/>
      <c r="B212" s="119"/>
      <c r="C212" s="107"/>
      <c r="D212" s="107"/>
      <c r="E212" s="107"/>
      <c r="F212" s="195"/>
      <c r="G212" s="190"/>
      <c r="H212" s="190"/>
      <c r="I212" s="190"/>
      <c r="J212" s="107"/>
      <c r="K212" s="107"/>
      <c r="L212" s="107"/>
      <c r="M212" s="107"/>
      <c r="N212" s="107"/>
      <c r="O212" s="107"/>
      <c r="P212" s="107"/>
      <c r="Q212" s="107"/>
      <c r="R212" s="107"/>
      <c r="S212" s="107"/>
      <c r="T212" s="106"/>
      <c r="U212" s="106"/>
      <c r="V212" s="106"/>
      <c r="W212" s="106"/>
    </row>
    <row r="213" spans="1:23" x14ac:dyDescent="0.25">
      <c r="A213" s="107"/>
      <c r="B213" s="119"/>
      <c r="C213" s="107"/>
      <c r="D213" s="107"/>
      <c r="E213" s="107"/>
      <c r="F213" s="195"/>
      <c r="G213" s="190"/>
      <c r="H213" s="190"/>
      <c r="I213" s="190"/>
      <c r="J213" s="107"/>
      <c r="K213" s="107"/>
      <c r="L213" s="107"/>
      <c r="M213" s="107"/>
      <c r="N213" s="107"/>
      <c r="O213" s="107"/>
      <c r="P213" s="107"/>
      <c r="Q213" s="107"/>
      <c r="R213" s="107"/>
      <c r="S213" s="107"/>
      <c r="T213" s="106"/>
      <c r="U213" s="106"/>
      <c r="V213" s="106"/>
      <c r="W213" s="106"/>
    </row>
    <row r="214" spans="1:23" x14ac:dyDescent="0.25">
      <c r="A214" s="107"/>
      <c r="B214" s="119"/>
      <c r="C214" s="107"/>
      <c r="D214" s="107"/>
      <c r="E214" s="107"/>
      <c r="F214" s="195"/>
      <c r="G214" s="190"/>
      <c r="H214" s="190"/>
      <c r="I214" s="190"/>
      <c r="J214" s="107"/>
      <c r="K214" s="107"/>
      <c r="L214" s="107"/>
      <c r="M214" s="107"/>
      <c r="N214" s="107"/>
      <c r="O214" s="107"/>
      <c r="P214" s="107"/>
      <c r="Q214" s="107"/>
      <c r="R214" s="107"/>
      <c r="S214" s="107"/>
      <c r="T214" s="106"/>
      <c r="U214" s="106"/>
      <c r="V214" s="106"/>
      <c r="W214" s="106"/>
    </row>
    <row r="215" spans="1:23" x14ac:dyDescent="0.25">
      <c r="A215" s="107"/>
      <c r="B215" s="119"/>
      <c r="C215" s="107"/>
      <c r="D215" s="107"/>
      <c r="E215" s="107"/>
      <c r="F215" s="195"/>
      <c r="G215" s="190"/>
      <c r="H215" s="190"/>
      <c r="I215" s="190"/>
      <c r="J215" s="107"/>
      <c r="K215" s="107"/>
      <c r="L215" s="107"/>
      <c r="M215" s="107"/>
      <c r="N215" s="107"/>
      <c r="O215" s="107"/>
      <c r="P215" s="107"/>
      <c r="Q215" s="107"/>
      <c r="R215" s="107"/>
      <c r="S215" s="107"/>
      <c r="T215" s="106"/>
      <c r="U215" s="106"/>
      <c r="V215" s="106"/>
      <c r="W215" s="106"/>
    </row>
    <row r="216" spans="1:23" x14ac:dyDescent="0.25">
      <c r="A216" s="107"/>
      <c r="B216" s="119"/>
      <c r="C216" s="107"/>
      <c r="D216" s="107"/>
      <c r="E216" s="107"/>
      <c r="F216" s="195"/>
      <c r="G216" s="190"/>
      <c r="H216" s="190"/>
      <c r="I216" s="190"/>
      <c r="J216" s="107"/>
      <c r="K216" s="107"/>
      <c r="L216" s="107"/>
      <c r="M216" s="107"/>
      <c r="N216" s="107"/>
      <c r="O216" s="107"/>
      <c r="P216" s="107"/>
      <c r="Q216" s="107"/>
      <c r="R216" s="107"/>
      <c r="S216" s="107"/>
      <c r="T216" s="106"/>
      <c r="U216" s="106"/>
      <c r="V216" s="106"/>
      <c r="W216" s="106"/>
    </row>
    <row r="217" spans="1:23" x14ac:dyDescent="0.25">
      <c r="A217" s="107"/>
      <c r="B217" s="119"/>
      <c r="C217" s="107"/>
      <c r="D217" s="107"/>
      <c r="E217" s="107"/>
      <c r="F217" s="195"/>
      <c r="G217" s="190"/>
      <c r="H217" s="190"/>
      <c r="I217" s="190"/>
      <c r="J217" s="107"/>
      <c r="K217" s="107"/>
      <c r="L217" s="107"/>
      <c r="M217" s="107"/>
      <c r="N217" s="107"/>
      <c r="O217" s="107"/>
      <c r="P217" s="107"/>
      <c r="Q217" s="107"/>
      <c r="R217" s="107"/>
      <c r="S217" s="107"/>
      <c r="T217" s="106"/>
      <c r="U217" s="106"/>
      <c r="V217" s="106"/>
      <c r="W217" s="106"/>
    </row>
    <row r="218" spans="1:23" x14ac:dyDescent="0.25">
      <c r="A218" s="107"/>
      <c r="B218" s="119"/>
      <c r="C218" s="107"/>
      <c r="D218" s="107"/>
      <c r="E218" s="107"/>
      <c r="F218" s="195"/>
      <c r="G218" s="190"/>
      <c r="H218" s="190"/>
      <c r="I218" s="190"/>
      <c r="J218" s="107"/>
      <c r="K218" s="107"/>
      <c r="L218" s="107"/>
      <c r="M218" s="107"/>
      <c r="N218" s="107"/>
      <c r="O218" s="107"/>
      <c r="P218" s="107"/>
      <c r="Q218" s="107"/>
      <c r="R218" s="107"/>
      <c r="S218" s="107"/>
      <c r="T218" s="106"/>
      <c r="U218" s="106"/>
      <c r="V218" s="106"/>
      <c r="W218" s="106"/>
    </row>
    <row r="219" spans="1:23" x14ac:dyDescent="0.25">
      <c r="A219" s="107"/>
      <c r="B219" s="119"/>
      <c r="C219" s="107"/>
      <c r="D219" s="107"/>
      <c r="E219" s="107"/>
      <c r="F219" s="195"/>
      <c r="G219" s="190"/>
      <c r="H219" s="190"/>
      <c r="I219" s="190"/>
      <c r="J219" s="107"/>
      <c r="K219" s="107"/>
      <c r="L219" s="107"/>
      <c r="M219" s="107"/>
      <c r="N219" s="107"/>
      <c r="O219" s="107"/>
      <c r="P219" s="107"/>
      <c r="Q219" s="107"/>
      <c r="R219" s="107"/>
      <c r="S219" s="107"/>
      <c r="T219" s="106"/>
      <c r="U219" s="106"/>
      <c r="V219" s="106"/>
      <c r="W219" s="106"/>
    </row>
    <row r="220" spans="1:23" x14ac:dyDescent="0.25">
      <c r="A220" s="107"/>
      <c r="B220" s="119"/>
      <c r="C220" s="107"/>
      <c r="D220" s="107"/>
      <c r="E220" s="107"/>
      <c r="F220" s="195"/>
      <c r="G220" s="190"/>
      <c r="H220" s="190"/>
      <c r="I220" s="190"/>
      <c r="J220" s="107"/>
      <c r="K220" s="107"/>
      <c r="L220" s="107"/>
      <c r="M220" s="107"/>
      <c r="N220" s="107"/>
      <c r="O220" s="107"/>
      <c r="P220" s="107"/>
      <c r="Q220" s="107"/>
      <c r="R220" s="107"/>
      <c r="S220" s="107"/>
      <c r="T220" s="106"/>
      <c r="U220" s="106"/>
      <c r="V220" s="106"/>
      <c r="W220" s="106"/>
    </row>
    <row r="221" spans="1:23" x14ac:dyDescent="0.25">
      <c r="A221" s="107"/>
      <c r="B221" s="119"/>
      <c r="C221" s="107"/>
      <c r="D221" s="107"/>
      <c r="E221" s="107"/>
      <c r="F221" s="195"/>
      <c r="G221" s="190"/>
      <c r="H221" s="190"/>
      <c r="I221" s="190"/>
      <c r="J221" s="107"/>
      <c r="K221" s="107"/>
      <c r="L221" s="107"/>
      <c r="M221" s="107"/>
      <c r="N221" s="107"/>
      <c r="O221" s="107"/>
      <c r="P221" s="107"/>
      <c r="Q221" s="107"/>
      <c r="R221" s="107"/>
      <c r="S221" s="107"/>
      <c r="T221" s="106"/>
      <c r="U221" s="106"/>
      <c r="V221" s="106"/>
      <c r="W221" s="106"/>
    </row>
    <row r="222" spans="1:23" x14ac:dyDescent="0.25">
      <c r="A222" s="107"/>
      <c r="B222" s="119"/>
      <c r="C222" s="107"/>
      <c r="D222" s="107"/>
      <c r="E222" s="107"/>
      <c r="F222" s="195"/>
      <c r="G222" s="190"/>
      <c r="H222" s="190"/>
      <c r="I222" s="190"/>
      <c r="J222" s="107"/>
      <c r="K222" s="107"/>
      <c r="L222" s="107"/>
      <c r="M222" s="107"/>
      <c r="N222" s="107"/>
      <c r="O222" s="107"/>
      <c r="P222" s="107"/>
      <c r="Q222" s="107"/>
      <c r="R222" s="107"/>
      <c r="S222" s="107"/>
      <c r="T222" s="106"/>
      <c r="U222" s="106"/>
      <c r="V222" s="106"/>
      <c r="W222" s="106"/>
    </row>
    <row r="223" spans="1:23" x14ac:dyDescent="0.25">
      <c r="A223" s="107"/>
      <c r="B223" s="119"/>
      <c r="C223" s="107"/>
      <c r="D223" s="107"/>
      <c r="E223" s="107"/>
      <c r="F223" s="195"/>
      <c r="G223" s="190"/>
      <c r="H223" s="190"/>
      <c r="I223" s="190"/>
      <c r="J223" s="107"/>
      <c r="K223" s="107"/>
      <c r="L223" s="107"/>
      <c r="M223" s="107"/>
      <c r="N223" s="107"/>
      <c r="O223" s="107"/>
      <c r="P223" s="107"/>
      <c r="Q223" s="107"/>
      <c r="R223" s="107"/>
      <c r="S223" s="107"/>
      <c r="T223" s="106"/>
      <c r="U223" s="106"/>
      <c r="V223" s="106"/>
      <c r="W223" s="106"/>
    </row>
    <row r="224" spans="1:23" x14ac:dyDescent="0.25">
      <c r="A224" s="107"/>
      <c r="B224" s="119"/>
      <c r="C224" s="107"/>
      <c r="D224" s="107"/>
      <c r="E224" s="107"/>
      <c r="F224" s="195"/>
      <c r="G224" s="190"/>
      <c r="H224" s="190"/>
      <c r="I224" s="190"/>
      <c r="J224" s="107"/>
      <c r="K224" s="107"/>
      <c r="L224" s="107"/>
      <c r="M224" s="107"/>
      <c r="N224" s="107"/>
      <c r="O224" s="107"/>
      <c r="P224" s="107"/>
      <c r="Q224" s="107"/>
      <c r="R224" s="107"/>
      <c r="S224" s="107"/>
      <c r="T224" s="106"/>
      <c r="U224" s="106"/>
      <c r="V224" s="106"/>
      <c r="W224" s="106"/>
    </row>
    <row r="225" spans="1:23" x14ac:dyDescent="0.25">
      <c r="A225" s="107"/>
      <c r="B225" s="119"/>
      <c r="C225" s="107"/>
      <c r="D225" s="107"/>
      <c r="E225" s="107"/>
      <c r="F225" s="195"/>
      <c r="G225" s="190"/>
      <c r="H225" s="190"/>
      <c r="I225" s="190"/>
      <c r="J225" s="107"/>
      <c r="K225" s="107"/>
      <c r="L225" s="107"/>
      <c r="M225" s="107"/>
      <c r="N225" s="107"/>
      <c r="O225" s="107"/>
      <c r="P225" s="107"/>
      <c r="Q225" s="107"/>
      <c r="R225" s="107"/>
      <c r="S225" s="107"/>
      <c r="T225" s="106"/>
      <c r="U225" s="106"/>
      <c r="V225" s="106"/>
      <c r="W225" s="106"/>
    </row>
    <row r="226" spans="1:23" x14ac:dyDescent="0.25">
      <c r="A226" s="107"/>
      <c r="B226" s="119"/>
      <c r="C226" s="107"/>
      <c r="D226" s="107"/>
      <c r="E226" s="107"/>
      <c r="F226" s="195"/>
      <c r="G226" s="190"/>
      <c r="H226" s="190"/>
      <c r="I226" s="190"/>
      <c r="J226" s="107"/>
      <c r="K226" s="107"/>
      <c r="L226" s="107"/>
      <c r="M226" s="107"/>
      <c r="N226" s="107"/>
      <c r="O226" s="107"/>
      <c r="P226" s="107"/>
      <c r="Q226" s="107"/>
      <c r="R226" s="107"/>
      <c r="S226" s="107"/>
      <c r="T226" s="106"/>
      <c r="U226" s="106"/>
      <c r="V226" s="106"/>
      <c r="W226" s="106"/>
    </row>
    <row r="227" spans="1:23" x14ac:dyDescent="0.25">
      <c r="A227" s="107"/>
      <c r="B227" s="119"/>
      <c r="C227" s="107"/>
      <c r="D227" s="107"/>
      <c r="E227" s="107"/>
      <c r="F227" s="195"/>
      <c r="G227" s="190"/>
      <c r="H227" s="190"/>
      <c r="I227" s="190"/>
      <c r="J227" s="107"/>
      <c r="K227" s="107"/>
      <c r="L227" s="107"/>
      <c r="M227" s="107"/>
      <c r="N227" s="107"/>
      <c r="O227" s="107"/>
      <c r="P227" s="107"/>
      <c r="Q227" s="107"/>
      <c r="R227" s="107"/>
      <c r="S227" s="107"/>
      <c r="T227" s="106"/>
      <c r="U227" s="106"/>
      <c r="V227" s="106"/>
      <c r="W227" s="106"/>
    </row>
    <row r="228" spans="1:23" x14ac:dyDescent="0.25">
      <c r="A228" s="107"/>
      <c r="B228" s="119"/>
      <c r="C228" s="107"/>
      <c r="D228" s="107"/>
      <c r="E228" s="107"/>
      <c r="F228" s="195"/>
      <c r="G228" s="190"/>
      <c r="H228" s="190"/>
      <c r="I228" s="190"/>
      <c r="J228" s="107"/>
      <c r="K228" s="107"/>
      <c r="L228" s="107"/>
      <c r="M228" s="107"/>
      <c r="N228" s="107"/>
      <c r="O228" s="107"/>
      <c r="P228" s="107"/>
      <c r="Q228" s="107"/>
      <c r="R228" s="107"/>
      <c r="S228" s="107"/>
      <c r="T228" s="106"/>
      <c r="U228" s="106"/>
      <c r="V228" s="106"/>
      <c r="W228" s="106"/>
    </row>
    <row r="229" spans="1:23" x14ac:dyDescent="0.25">
      <c r="A229" s="107"/>
      <c r="B229" s="119"/>
      <c r="C229" s="107"/>
      <c r="D229" s="107"/>
      <c r="E229" s="107"/>
      <c r="F229" s="195"/>
      <c r="G229" s="190"/>
      <c r="H229" s="190"/>
      <c r="I229" s="190"/>
      <c r="J229" s="107"/>
      <c r="K229" s="107"/>
      <c r="L229" s="107"/>
      <c r="M229" s="107"/>
      <c r="N229" s="107"/>
      <c r="O229" s="107"/>
      <c r="P229" s="107"/>
      <c r="Q229" s="107"/>
      <c r="R229" s="107"/>
      <c r="S229" s="107"/>
      <c r="T229" s="106"/>
      <c r="U229" s="106"/>
      <c r="V229" s="106"/>
      <c r="W229" s="106"/>
    </row>
    <row r="230" spans="1:23" x14ac:dyDescent="0.25">
      <c r="A230" s="107"/>
      <c r="B230" s="119"/>
      <c r="C230" s="107"/>
      <c r="D230" s="107"/>
      <c r="E230" s="107"/>
      <c r="F230" s="195"/>
      <c r="G230" s="190"/>
      <c r="H230" s="190"/>
      <c r="I230" s="190"/>
      <c r="J230" s="107"/>
      <c r="K230" s="107"/>
      <c r="L230" s="107"/>
      <c r="M230" s="107"/>
      <c r="N230" s="107"/>
      <c r="O230" s="107"/>
      <c r="P230" s="107"/>
      <c r="Q230" s="107"/>
      <c r="R230" s="107"/>
      <c r="S230" s="107"/>
      <c r="T230" s="106"/>
      <c r="U230" s="106"/>
      <c r="V230" s="106"/>
      <c r="W230" s="106"/>
    </row>
    <row r="231" spans="1:23" x14ac:dyDescent="0.25">
      <c r="A231" s="107"/>
      <c r="B231" s="119"/>
      <c r="C231" s="107"/>
      <c r="D231" s="107"/>
      <c r="E231" s="107"/>
      <c r="F231" s="195"/>
      <c r="G231" s="190"/>
      <c r="H231" s="190"/>
      <c r="I231" s="190"/>
      <c r="J231" s="107"/>
      <c r="K231" s="107"/>
      <c r="L231" s="107"/>
      <c r="M231" s="107"/>
      <c r="N231" s="107"/>
      <c r="O231" s="107"/>
      <c r="P231" s="107"/>
      <c r="Q231" s="107"/>
      <c r="R231" s="107"/>
      <c r="S231" s="107"/>
      <c r="T231" s="106"/>
      <c r="U231" s="106"/>
      <c r="V231" s="106"/>
      <c r="W231" s="106"/>
    </row>
    <row r="232" spans="1:23" x14ac:dyDescent="0.25">
      <c r="A232" s="107"/>
      <c r="B232" s="119"/>
      <c r="C232" s="107"/>
      <c r="D232" s="107"/>
      <c r="E232" s="107"/>
      <c r="F232" s="195"/>
      <c r="G232" s="190"/>
      <c r="H232" s="190"/>
      <c r="I232" s="190"/>
      <c r="J232" s="107"/>
      <c r="K232" s="107"/>
      <c r="L232" s="107"/>
      <c r="M232" s="107"/>
      <c r="N232" s="107"/>
      <c r="O232" s="107"/>
      <c r="P232" s="107"/>
      <c r="Q232" s="107"/>
      <c r="R232" s="107"/>
      <c r="S232" s="107"/>
      <c r="T232" s="106"/>
      <c r="U232" s="106"/>
      <c r="V232" s="106"/>
      <c r="W232" s="106"/>
    </row>
    <row r="233" spans="1:23" x14ac:dyDescent="0.25">
      <c r="A233" s="107"/>
      <c r="B233" s="119"/>
      <c r="C233" s="107"/>
      <c r="D233" s="107"/>
      <c r="E233" s="107"/>
      <c r="F233" s="195"/>
      <c r="G233" s="190"/>
      <c r="H233" s="190"/>
      <c r="I233" s="190"/>
      <c r="J233" s="107"/>
      <c r="K233" s="107"/>
      <c r="L233" s="107"/>
      <c r="M233" s="107"/>
      <c r="N233" s="107"/>
      <c r="O233" s="107"/>
      <c r="P233" s="107"/>
      <c r="Q233" s="107"/>
      <c r="R233" s="107"/>
      <c r="S233" s="107"/>
      <c r="T233" s="106"/>
      <c r="U233" s="106"/>
      <c r="V233" s="106"/>
      <c r="W233" s="106"/>
    </row>
    <row r="234" spans="1:23" x14ac:dyDescent="0.25">
      <c r="A234" s="108"/>
      <c r="B234" s="120"/>
      <c r="C234" s="108"/>
      <c r="D234" s="108"/>
      <c r="E234" s="108"/>
      <c r="G234" s="191"/>
      <c r="H234" s="191"/>
      <c r="I234" s="191"/>
      <c r="R234" s="108"/>
      <c r="S234" s="108"/>
    </row>
    <row r="235" spans="1:23" x14ac:dyDescent="0.25">
      <c r="A235" s="108"/>
      <c r="B235" s="120"/>
      <c r="C235" s="108"/>
      <c r="D235" s="108"/>
      <c r="E235" s="108"/>
      <c r="G235" s="191"/>
      <c r="H235" s="191"/>
      <c r="I235" s="191"/>
      <c r="R235" s="108"/>
      <c r="S235" s="108"/>
    </row>
    <row r="236" spans="1:23" x14ac:dyDescent="0.25">
      <c r="A236" s="108"/>
      <c r="B236" s="120"/>
      <c r="C236" s="108"/>
      <c r="D236" s="108"/>
      <c r="E236" s="108"/>
      <c r="G236" s="191"/>
      <c r="H236" s="191"/>
      <c r="I236" s="191"/>
      <c r="R236" s="108"/>
      <c r="S236" s="108"/>
    </row>
  </sheetData>
  <mergeCells count="26">
    <mergeCell ref="G1:I1"/>
    <mergeCell ref="A5:C5"/>
    <mergeCell ref="F198:G198"/>
    <mergeCell ref="F200:G200"/>
    <mergeCell ref="F202:G202"/>
    <mergeCell ref="A180:I180"/>
    <mergeCell ref="A190:I190"/>
    <mergeCell ref="A81:I81"/>
    <mergeCell ref="A106:I106"/>
    <mergeCell ref="A114:I114"/>
    <mergeCell ref="A134:I134"/>
    <mergeCell ref="E2:I2"/>
    <mergeCell ref="B14:B15"/>
    <mergeCell ref="A17:I17"/>
    <mergeCell ref="A31:I31"/>
    <mergeCell ref="A7:I7"/>
    <mergeCell ref="A8:I8"/>
    <mergeCell ref="A10:I10"/>
    <mergeCell ref="A14:A15"/>
    <mergeCell ref="C14:C15"/>
    <mergeCell ref="D14:D15"/>
    <mergeCell ref="E14:E15"/>
    <mergeCell ref="F14:G14"/>
    <mergeCell ref="H14:I14"/>
    <mergeCell ref="E3:I3"/>
    <mergeCell ref="A3:C3"/>
  </mergeCells>
  <phoneticPr fontId="22" type="noConversion"/>
  <pageMargins left="0.70866141732283472" right="0.19685039370078741" top="0.55118110236220474" bottom="0.74803149606299213" header="0" footer="0.31496062992125984"/>
  <pageSetup paperSize="9" scale="66" orientation="portrait" r:id="rId1"/>
  <headerFooter>
    <oddFooter>&amp;LГенподрядчик_______________&amp;C&amp;P&amp;RСубподрядчик______________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форма КП 19</vt:lpstr>
      <vt:lpstr>'форма КП 19'!Заголовки_для_печати</vt:lpstr>
      <vt:lpstr>'форма КП 19'!Область_печати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Сергиенко Елена Анатольевна</dc:creator>
  <cp:lastModifiedBy>Сергиенко Елена Анатольевна</cp:lastModifiedBy>
  <cp:lastPrinted>2024-07-12T08:37:32Z</cp:lastPrinted>
  <dcterms:created xsi:type="dcterms:W3CDTF">2021-09-19T12:55:57Z</dcterms:created>
  <dcterms:modified xsi:type="dcterms:W3CDTF">2024-07-12T08:56:19Z</dcterms:modified>
</cp:coreProperties>
</file>