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ОВ1\"/>
    </mc:Choice>
  </mc:AlternateContent>
  <xr:revisionPtr revIDLastSave="0" documentId="13_ncr:1_{CBC39D0F-1CF5-49F5-8CB6-3F9A9FC64445}" xr6:coauthVersionLast="45" xr6:coauthVersionMax="45" xr10:uidLastSave="{00000000-0000-0000-0000-000000000000}"/>
  <bookViews>
    <workbookView xWindow="-120" yWindow="-120" windowWidth="29040" windowHeight="15990" xr2:uid="{86971A54-F7A6-4E34-A1C2-F86BF83B155A}"/>
  </bookViews>
  <sheets>
    <sheet name="КП К21" sheetId="2" r:id="rId1"/>
    <sheet name="Радиатор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3" l="1"/>
  <c r="H15" i="3"/>
  <c r="K10" i="3"/>
  <c r="H10" i="3"/>
  <c r="H91" i="2"/>
  <c r="H17" i="2"/>
  <c r="H16" i="2"/>
  <c r="I15" i="2"/>
  <c r="H20" i="2"/>
  <c r="E115" i="2"/>
  <c r="E79" i="2"/>
  <c r="E76" i="2"/>
  <c r="K50" i="3" l="1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49" i="3"/>
  <c r="K12" i="3"/>
  <c r="K13" i="3"/>
  <c r="K14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11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E121" i="2"/>
  <c r="E120" i="2"/>
  <c r="H55" i="2"/>
  <c r="H31" i="2"/>
  <c r="H30" i="2"/>
  <c r="H118" i="2"/>
  <c r="H119" i="2"/>
  <c r="E111" i="2"/>
  <c r="H114" i="2"/>
  <c r="H113" i="2"/>
  <c r="H109" i="2"/>
  <c r="H110" i="2"/>
  <c r="E81" i="2"/>
  <c r="K48" i="3" l="1"/>
  <c r="L48" i="3" s="1"/>
  <c r="E48" i="3" s="1"/>
  <c r="I48" i="3" s="1"/>
  <c r="I72" i="3" s="1"/>
  <c r="K9" i="3"/>
  <c r="L9" i="3" s="1"/>
  <c r="E9" i="3" s="1"/>
  <c r="I9" i="3" s="1"/>
  <c r="I44" i="3" s="1"/>
  <c r="H44" i="3"/>
  <c r="H72" i="3"/>
  <c r="E62" i="2"/>
  <c r="E53" i="2"/>
  <c r="E49" i="2"/>
  <c r="E46" i="2"/>
  <c r="I73" i="3" l="1"/>
  <c r="I45" i="3"/>
  <c r="I121" i="2"/>
  <c r="I120" i="2"/>
  <c r="H117" i="2"/>
  <c r="H116" i="2"/>
  <c r="I115" i="2"/>
  <c r="H112" i="2"/>
  <c r="I111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I90" i="2"/>
  <c r="H88" i="2"/>
  <c r="I87" i="2"/>
  <c r="H86" i="2"/>
  <c r="H85" i="2"/>
  <c r="H84" i="2"/>
  <c r="H83" i="2"/>
  <c r="H82" i="2"/>
  <c r="I81" i="2"/>
  <c r="H80" i="2"/>
  <c r="H79" i="2"/>
  <c r="H78" i="2"/>
  <c r="H77" i="2"/>
  <c r="H76" i="2"/>
  <c r="H75" i="2"/>
  <c r="E74" i="2"/>
  <c r="I74" i="2" s="1"/>
  <c r="H72" i="2"/>
  <c r="H71" i="2"/>
  <c r="H70" i="2"/>
  <c r="H69" i="2"/>
  <c r="H68" i="2"/>
  <c r="H67" i="2"/>
  <c r="H66" i="2"/>
  <c r="H65" i="2"/>
  <c r="H64" i="2"/>
  <c r="H63" i="2"/>
  <c r="I62" i="2"/>
  <c r="E59" i="2"/>
  <c r="E60" i="2" s="1"/>
  <c r="H60" i="2" s="1"/>
  <c r="E58" i="2"/>
  <c r="H58" i="2" s="1"/>
  <c r="E57" i="2"/>
  <c r="H57" i="2" s="1"/>
  <c r="I56" i="2"/>
  <c r="H56" i="2"/>
  <c r="H54" i="2"/>
  <c r="H53" i="2"/>
  <c r="H52" i="2"/>
  <c r="I51" i="2"/>
  <c r="H50" i="2"/>
  <c r="H49" i="2"/>
  <c r="H48" i="2"/>
  <c r="I47" i="2"/>
  <c r="H46" i="2"/>
  <c r="H45" i="2"/>
  <c r="I44" i="2"/>
  <c r="H43" i="2"/>
  <c r="H42" i="2"/>
  <c r="I41" i="2"/>
  <c r="E40" i="2"/>
  <c r="H40" i="2" s="1"/>
  <c r="H39" i="2"/>
  <c r="I38" i="2"/>
  <c r="E37" i="2"/>
  <c r="H37" i="2" s="1"/>
  <c r="H36" i="2"/>
  <c r="I35" i="2"/>
  <c r="H34" i="2"/>
  <c r="H33" i="2"/>
  <c r="E32" i="2"/>
  <c r="I32" i="2" s="1"/>
  <c r="E29" i="2"/>
  <c r="H29" i="2" s="1"/>
  <c r="H28" i="2"/>
  <c r="I27" i="2"/>
  <c r="H26" i="2"/>
  <c r="E25" i="2"/>
  <c r="H25" i="2" s="1"/>
  <c r="I24" i="2"/>
  <c r="H23" i="2"/>
  <c r="I22" i="2"/>
  <c r="H21" i="2"/>
  <c r="H19" i="2"/>
  <c r="I18" i="2"/>
  <c r="E61" i="2" l="1"/>
  <c r="H61" i="2" s="1"/>
  <c r="H122" i="2" s="1"/>
  <c r="I59" i="2"/>
  <c r="I122" i="2" s="1"/>
  <c r="I123" i="2" l="1"/>
  <c r="I1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F88" authorId="0" shapeId="0" xr:uid="{9FA661EF-CD4E-445A-9CDF-170742380005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<sst xmlns="http://schemas.openxmlformats.org/spreadsheetml/2006/main" count="680" uniqueCount="276">
  <si>
    <t>№ п/п</t>
  </si>
  <si>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</si>
  <si>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</si>
  <si>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</si>
  <si>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</si>
  <si>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</si>
  <si>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</si>
  <si>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</si>
  <si>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</si>
  <si>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</si>
  <si>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шт</t>
  </si>
  <si>
    <t>1.1</t>
  </si>
  <si>
    <t>цена поставки</t>
  </si>
  <si>
    <t>1.2</t>
  </si>
  <si>
    <t>Крепления</t>
  </si>
  <si>
    <t>м</t>
  </si>
  <si>
    <t>2.1</t>
  </si>
  <si>
    <t>кг</t>
  </si>
  <si>
    <t>2.2</t>
  </si>
  <si>
    <t>2.3</t>
  </si>
  <si>
    <t>3</t>
  </si>
  <si>
    <t>3.1</t>
  </si>
  <si>
    <t>4.1</t>
  </si>
  <si>
    <t>4.2</t>
  </si>
  <si>
    <t>5</t>
  </si>
  <si>
    <t>5.1</t>
  </si>
  <si>
    <t>6</t>
  </si>
  <si>
    <t>6.1</t>
  </si>
  <si>
    <t>6.2</t>
  </si>
  <si>
    <t>7.1</t>
  </si>
  <si>
    <t>7.2</t>
  </si>
  <si>
    <t>Трубопроводы из стальных электросварных труб для отопления д. 76*3,5 мм</t>
  </si>
  <si>
    <t>8.1</t>
  </si>
  <si>
    <t>9.1</t>
  </si>
  <si>
    <t>9.2</t>
  </si>
  <si>
    <t>Крепления для трубопроводов</t>
  </si>
  <si>
    <t>Установка сильфонных компенсаторов с несъемным кожухом диаметром труб: до 50 мм</t>
  </si>
  <si>
    <t>10.1</t>
  </si>
  <si>
    <t>10.2</t>
  </si>
  <si>
    <t>Прокладка трубопроводов отопления из стальных водогазопроводных неоцинкованных труб диаметром: 40 мм</t>
  </si>
  <si>
    <t>11.1</t>
  </si>
  <si>
    <t>11.2</t>
  </si>
  <si>
    <t>11.3</t>
  </si>
  <si>
    <t>Прокладка трубопроводов отопления из стальных водогазопроводных неоцинкованных труб диаметром: 32 мм</t>
  </si>
  <si>
    <t>12.1</t>
  </si>
  <si>
    <t>12.2</t>
  </si>
  <si>
    <t>12.3</t>
  </si>
  <si>
    <t>Установка воздухоотводчиков</t>
  </si>
  <si>
    <t>13.1</t>
  </si>
  <si>
    <t>13.2</t>
  </si>
  <si>
    <t>Прокладка трубопроводов отопления из стальных водогазопроводных неоцинкованных труб диаметром: 25 мм</t>
  </si>
  <si>
    <t>14.1</t>
  </si>
  <si>
    <t>14.2</t>
  </si>
  <si>
    <t>Прокладка трубопроводов отопления из стальных водогазопроводных неоцинкованных труб диаметром: 20 мм</t>
  </si>
  <si>
    <t>15.1</t>
  </si>
  <si>
    <t>15.2</t>
  </si>
  <si>
    <t>15.3</t>
  </si>
  <si>
    <t>Прокладка трубопроводов отопления из стальных водогазопроводных неоцинкованных труб диаметром: 15 мм</t>
  </si>
  <si>
    <t>16.1</t>
  </si>
  <si>
    <t>16.2</t>
  </si>
  <si>
    <t xml:space="preserve">Крепления для трубопроводов  </t>
  </si>
  <si>
    <t>16.3</t>
  </si>
  <si>
    <t>Огрунтовка металлических поверхностей за один раз: грунтовкой ГФ-021</t>
  </si>
  <si>
    <r>
      <t>м</t>
    </r>
    <r>
      <rPr>
        <b/>
        <vertAlign val="superscript"/>
        <sz val="11"/>
        <rFont val="Times New Roman"/>
        <family val="1"/>
        <charset val="204"/>
      </rPr>
      <t>2</t>
    </r>
  </si>
  <si>
    <t>17.1</t>
  </si>
  <si>
    <t>Грунтовка ГФ-021 красно-коричневая</t>
  </si>
  <si>
    <t>17.2</t>
  </si>
  <si>
    <t>Ксилол нефтяной марки А</t>
  </si>
  <si>
    <t>Окраска металлических огрунтованных поверхностей: эмалью ПФ-115</t>
  </si>
  <si>
    <t>18.1</t>
  </si>
  <si>
    <t>Уайт-спирит</t>
  </si>
  <si>
    <t>Эмаль ПФ-115 серая</t>
  </si>
  <si>
    <t>19.1</t>
  </si>
  <si>
    <t>20.1</t>
  </si>
  <si>
    <t>20.2</t>
  </si>
  <si>
    <t>20.3</t>
  </si>
  <si>
    <t>Разводка квартир</t>
  </si>
  <si>
    <t>Прокладка трубопроводов из сшитого полиэтилена в гофре диаметр труб: 16-20 мм, в том числе гидравлические испытания</t>
  </si>
  <si>
    <t>21.1</t>
  </si>
  <si>
    <t>21.2</t>
  </si>
  <si>
    <t xml:space="preserve">Труба гофра ПНД Ø25 для трубы 16 мм </t>
  </si>
  <si>
    <t>21.3</t>
  </si>
  <si>
    <t xml:space="preserve">Труба гофра ПНД Ø 32 для трубы 20 мм </t>
  </si>
  <si>
    <t xml:space="preserve">Монтаж коллекторных групп </t>
  </si>
  <si>
    <t>Прибор, масса, кг, до:1,5(квартирные тепловычислители)</t>
  </si>
  <si>
    <t>Радиаторы квартир</t>
  </si>
  <si>
    <t>100кВт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</si>
  <si>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</si>
  <si>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</si>
  <si>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</si>
  <si>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</si>
  <si>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</si>
  <si>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</si>
  <si>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</si>
  <si>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</si>
  <si>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</si>
  <si>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</si>
  <si>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</si>
  <si>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</si>
  <si>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</si>
  <si>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</si>
  <si>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</si>
  <si>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</si>
  <si>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</si>
  <si>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</si>
  <si>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</si>
  <si>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</si>
  <si>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</si>
  <si>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</si>
  <si>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</si>
  <si>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</si>
  <si>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</si>
  <si>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</si>
  <si>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</si>
  <si>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Установка термостатических элементов</t>
  </si>
  <si>
    <t>Гидравлическое испытание трубопроводов систем отопления диаметром: до 50 мм</t>
  </si>
  <si>
    <t>Гидравлическое испытание трубопроводов систем отопления диаметром: до 100 мм</t>
  </si>
  <si>
    <t>ИТОГО:</t>
  </si>
  <si>
    <t>СЕКЦИЯ 1</t>
  </si>
  <si>
    <t>Прокладка регистров 2-х трубных д.80 мм</t>
  </si>
  <si>
    <t>компл</t>
  </si>
  <si>
    <t>Прокладка трубопроводов отопления из стальных электросварных труб Ду 65 мм</t>
  </si>
  <si>
    <t>Крепления для трубопроводов 76 мм, в т.ч. 4 шт неподвижных опоры</t>
  </si>
  <si>
    <t>Прокладка трубопроводов отопления из стальных водогазопроводных неоцинкованных труб диаметром: 50 мм</t>
  </si>
  <si>
    <t>4</t>
  </si>
  <si>
    <t>5.2</t>
  </si>
  <si>
    <t>Крепления для трубопроводов, в том числе 8 шт неподвижных</t>
  </si>
  <si>
    <t xml:space="preserve">Автоматический воздухоотводчик SANEXT  Ø 15 </t>
  </si>
  <si>
    <t>Кран шаровый полнопроходной 15 мм (отсекающий вентиль перед воздухоотв)</t>
  </si>
  <si>
    <t>Изоляция трубопроводов цилиндрами минераловатными кашированными, покрытыми алюминиевой фольгой</t>
  </si>
  <si>
    <t>Цилиндры Rockwool 100 22х30</t>
  </si>
  <si>
    <t>Цилиндры Rockwool 100 22х40</t>
  </si>
  <si>
    <t>Цилиндры Rockwool 100 28х30</t>
  </si>
  <si>
    <t>Цилиндры Rockwool 100 28 х 40</t>
  </si>
  <si>
    <t>Цилиндры Rockwool 100 34х30</t>
  </si>
  <si>
    <t>Цилиндры Rockwool 100 44х30</t>
  </si>
  <si>
    <t>Цилиндры Rockwool 100 48х30</t>
  </si>
  <si>
    <t>Цилиндры Rockwool 100 60х30</t>
  </si>
  <si>
    <t>Цилиндры Rockwool 100 60х40</t>
  </si>
  <si>
    <t>Цилиндры Rockwool 100 76х40</t>
  </si>
  <si>
    <t>Труба полимерная 16*2,2 мм</t>
  </si>
  <si>
    <t>Трубки из вспененного полиэтилена для труб ∅16, 18/9-2</t>
  </si>
  <si>
    <t>Труба полимерная 20*2,8 мм</t>
  </si>
  <si>
    <t>Трубки из вспененного полиэтилена для труб ∅20, 22/9-2</t>
  </si>
  <si>
    <t xml:space="preserve">Теплосчетчик ультразвуковой  SANEXT Mono CU </t>
  </si>
  <si>
    <t xml:space="preserve">Установка радиаторов: стальных </t>
  </si>
  <si>
    <t>Вт</t>
  </si>
  <si>
    <t>радиатор  с бок. подкл  РОСТ К 21-500-1300</t>
  </si>
  <si>
    <t>радиатор  с бок. подкл  РОСТ К 22-500-1200</t>
  </si>
  <si>
    <t>радиатор  с бок. подкл  РОСТ К 22-500-1400</t>
  </si>
  <si>
    <t>радиатор  с нижним  подкл РОСТ  KV 11-500Г-800</t>
  </si>
  <si>
    <t>радиатор  с нижним  подкл РОСТ  KV 11-500Г-900</t>
  </si>
  <si>
    <t>радиатор  с нижним  подкл РОСТ  KV 11-500Г-1000</t>
  </si>
  <si>
    <t>радиатор  с нижним  подкл РОСТ  KV 11-500Г-1100</t>
  </si>
  <si>
    <t>радиатор  с нижним  подкл РОСТ  KV 11-500Г-1200</t>
  </si>
  <si>
    <t>радиатор  с нижним  подкл РОСТ  KV 11-500Г-1300</t>
  </si>
  <si>
    <t>радиатор  с нижним  подкл РОСТ  KV 21-500Г-800</t>
  </si>
  <si>
    <t>радиатор  с нижним  подкл РОСТ  KV 21-500Г-900</t>
  </si>
  <si>
    <t>радиатор  с нижним  подкл РОСТ  KV 21-500Г-1000</t>
  </si>
  <si>
    <t>радиатор  с нижним  подкл РОСТ  KV 21-500Г-1100</t>
  </si>
  <si>
    <t>радиатор  с нижним  подкл РОСТ  KV 21-500Г-1200</t>
  </si>
  <si>
    <t>радиатор  с нижним  подкл РОСТ  KV 21-500Г-1300</t>
  </si>
  <si>
    <t>радиатор  с нижним  подкл РОСТ  KV 21-500Г-1500</t>
  </si>
  <si>
    <t>радиатор  с нижним  подкл РОСТ  KV 22-500Г-800</t>
  </si>
  <si>
    <t>радиатор  с нижним  подкл РОСТ  KV 22-500Г-900</t>
  </si>
  <si>
    <t>радиатор  с нижним  подкл РОСТ  KV 22-500Г-1000</t>
  </si>
  <si>
    <t>радиатор  с нижним  подкл РОСТ  KV 22-500Г-1100</t>
  </si>
  <si>
    <t>радиатор  с нижним  подкл РОСТ  KV 22-500Г-1300</t>
  </si>
  <si>
    <t>радиатор  с нижним  подкл РОСТ  KV 22-500Г-1400</t>
  </si>
  <si>
    <t>радиатор  с нижним  подкл РОСТ  KV 22-500Г-1500</t>
  </si>
  <si>
    <t>радиатор  с нижним  подкл РОСТ  KV 33-500Г-400</t>
  </si>
  <si>
    <t>радиатор  с нижним  подкл РОСТ  KV 33-500Г-500</t>
  </si>
  <si>
    <t>радиатор  с нижним  подкл РОСТ  KV 33-500Г-600</t>
  </si>
  <si>
    <t>радиатор  с нижним  подкл РОСТ  KV 33-500Г-700</t>
  </si>
  <si>
    <t>радиатор  с нижним  подкл РОСТ  KV 33-500Г-800</t>
  </si>
  <si>
    <t>радиатор  с нижним  подкл РОСТ  KV 33-500Г-900</t>
  </si>
  <si>
    <t>радиатор  с нижним  подкл РОСТ  KV 33-500Г-1000</t>
  </si>
  <si>
    <t>радиатор  с нижним  подкл РОСТ  KV 33-500Г-1100</t>
  </si>
  <si>
    <t>Термостатический элемент SANEXT M30*1,5</t>
  </si>
  <si>
    <t>Вентиль термостатический ручной RV-П</t>
  </si>
  <si>
    <t>Вентиль термостатический прямой с предварительной настройкой RV2-П</t>
  </si>
  <si>
    <t>Установка клапанов запорных</t>
  </si>
  <si>
    <t>Запорный клапан прямой LV2-П</t>
  </si>
  <si>
    <t>Узел нижнего подключения радиатора, H-образный R 3/4 Евроконус - G3/4 Евроконус</t>
  </si>
  <si>
    <t>Нипель переходной для H-образного фитинга R 3/4, евроконус - R 1/2</t>
  </si>
  <si>
    <t>Трубка L-образная d15 для подключения радиатора</t>
  </si>
  <si>
    <r>
      <t xml:space="preserve">Шаровый полнопроходной кран Sanext, ВР, рукояткой ручка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50 мм</t>
    </r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</si>
  <si>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</si>
  <si>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r>
      <t xml:space="preserve">Ручной балансировочный клапан фланцевый "SANEXT STP-F"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50 мм</t>
    </r>
  </si>
  <si>
    <r>
      <t xml:space="preserve">Шаровый полнопроходной кран Sanext, ВР, рукояткой бабочка </t>
    </r>
    <r>
      <rPr>
        <sz val="11"/>
        <rFont val="Calibri"/>
        <family val="2"/>
        <charset val="204"/>
      </rPr>
      <t>Ø1</t>
    </r>
    <r>
      <rPr>
        <sz val="11"/>
        <rFont val="Times New Roman"/>
        <family val="1"/>
        <charset val="204"/>
      </rPr>
      <t>5 мм(слив стояков)8151</t>
    </r>
  </si>
  <si>
    <r>
      <t xml:space="preserve">Шаровый полнопроходной кран Sanext, ВР, рукояткой бабочка </t>
    </r>
    <r>
      <rPr>
        <sz val="11"/>
        <rFont val="Calibri"/>
        <family val="2"/>
        <charset val="204"/>
      </rPr>
      <t>Ø1</t>
    </r>
    <r>
      <rPr>
        <sz val="11"/>
        <rFont val="Times New Roman"/>
        <family val="1"/>
        <charset val="204"/>
      </rPr>
      <t>5 мм 8151</t>
    </r>
  </si>
  <si>
    <t>Ручной запорно-измерительный клапан "SANEXT STP" с плавной предв. Настройкой (6500)</t>
  </si>
  <si>
    <r>
      <t xml:space="preserve">Шаровый кран Sanext, НР-ВР со сгоном (Американка), рукояткой типа бабочка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15 мм 8771</t>
    </r>
  </si>
  <si>
    <t>ИТОГО по секции 1</t>
  </si>
  <si>
    <t>Прокладка регистров 4-х трубных д.80 мм</t>
  </si>
  <si>
    <t>Регистр 4-х трубный 1000мм д. 89*3,0 мм GS-4-80</t>
  </si>
  <si>
    <t>Крепления для трубопроводов, в том числе неподвижных опор  12 шт</t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</si>
  <si>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25х3,2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</si>
  <si>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15х2,8 мм</t>
    </r>
  </si>
  <si>
    <t>радиатор  с бок. подкл  РОСТ К 21-500-1400</t>
  </si>
  <si>
    <t>радиатор  с бок. подкл  РОСТ К 22-900-900</t>
  </si>
  <si>
    <t>радиатор  с нижним  подкл РОСТ  KV 22-500Г-600</t>
  </si>
  <si>
    <t>радиатор  с нижним  подкл РОСТ  KV 22-500Г-700</t>
  </si>
  <si>
    <t>ИТОГО по секции 2</t>
  </si>
  <si>
    <t>Всего, Вт</t>
  </si>
  <si>
    <t>кВТ</t>
  </si>
  <si>
    <t>кВт</t>
  </si>
  <si>
    <t xml:space="preserve">ОТОПЛЕНИЕ </t>
  </si>
  <si>
    <t>5.3</t>
  </si>
  <si>
    <t>8.2</t>
  </si>
  <si>
    <t>14</t>
  </si>
  <si>
    <t>15.4</t>
  </si>
  <si>
    <t>15.5</t>
  </si>
  <si>
    <t>15.6</t>
  </si>
  <si>
    <t>16.4</t>
  </si>
  <si>
    <t>16.5</t>
  </si>
  <si>
    <t>16.6</t>
  </si>
  <si>
    <t>19.2</t>
  </si>
  <si>
    <t>19.3</t>
  </si>
  <si>
    <t>15</t>
  </si>
  <si>
    <t>17.3</t>
  </si>
  <si>
    <t>17.4</t>
  </si>
  <si>
    <t>17.5</t>
  </si>
  <si>
    <t>Наименование организации участника тендера</t>
  </si>
  <si>
    <t xml:space="preserve">ИТОГО </t>
  </si>
  <si>
    <t>ИТОГО Коммерческое предложение</t>
  </si>
  <si>
    <t>в том числе НДС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</si>
  <si>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21</t>
  </si>
  <si>
    <t>Чертежи: 14/П-14-V.21-ОВ1</t>
  </si>
  <si>
    <r>
      <t xml:space="preserve">Трубопроводы из стальных водогазопроводных неоцинкованных труб с гильзами для систем отопления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50х3,5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</si>
  <si>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40*3,5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</si>
  <si>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32х3,2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</si>
  <si>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20х2,8 мм</t>
    </r>
  </si>
  <si>
    <t>Крепления для трубопроводов, в т.ч. неподвижных опор 4 шт</t>
  </si>
  <si>
    <t>Крепления для трубопроводов, в том числе неподв. опор 4 шт</t>
  </si>
  <si>
    <t>Компенсатор сильфонный осевой 50 мм ( 8 шт на стояках)</t>
  </si>
  <si>
    <t>Компенсатор сильфонный осевой 40 мм (на стояках)</t>
  </si>
  <si>
    <t>Узел распределительный этажный SF32-4-L-20-DPV20-SM20-STP1111</t>
  </si>
  <si>
    <t>Узел распределительный этажный SF40-6-L-25-DPV20-SM25-STP111121</t>
  </si>
  <si>
    <t>Узел распределительный этажный SF40-6-L-25-DPV20-SM25-STP111122</t>
  </si>
  <si>
    <t>Узел распределительный этажный SF40-6-L-25-DPV20-SM25-STP121122</t>
  </si>
  <si>
    <t>Узел распределительный этажный SF40-6-P-25-DPV20-SM25-STP112111</t>
  </si>
  <si>
    <t>Регистр 4-х трубный 2000мм д. 89*3,0 мм GS-4-80</t>
  </si>
  <si>
    <t>Регистр 4-х трубный 1000мм д. 89*3,0 мм GS-2-80</t>
  </si>
  <si>
    <t>радиатор  с бок. подкл  РОСТ К 21-500-1200</t>
  </si>
  <si>
    <t>радиатор  с бок. подкл  РОСТ К 22-500-1300</t>
  </si>
  <si>
    <t>радиатор  с бок. подкл  РОСТ К 22-900-700</t>
  </si>
  <si>
    <t>радиатор  с нижним  подкл РОСТ  KV 11-500Г-700</t>
  </si>
  <si>
    <t>5.4</t>
  </si>
  <si>
    <t>9</t>
  </si>
  <si>
    <t>12.4</t>
  </si>
  <si>
    <t>15.7</t>
  </si>
  <si>
    <t>15.8</t>
  </si>
  <si>
    <t>15.9</t>
  </si>
  <si>
    <t>15.10</t>
  </si>
  <si>
    <t>18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</si>
  <si>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</si>
  <si>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</si>
  <si>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</si>
  <si>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</si>
  <si>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</si>
  <si>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</si>
  <si>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</si>
  <si>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</si>
  <si>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</si>
  <si>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</si>
  <si>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</si>
  <si>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</si>
  <si>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</si>
  <si>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</si>
  <si>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</si>
  <si>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</si>
  <si>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</si>
  <si>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21</t>
  </si>
  <si>
    <t>31.4</t>
  </si>
  <si>
    <t>КОММЕРЧЕСКОЕ ПРЕДЛОЖЕНИЕ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</si>
</sst>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top" wrapText="1"/>
    </xf>
    <xf numFmtId="4" fontId="5" fillId="0" borderId="15" xfId="0" applyNumberFormat="1" applyFont="1" applyFill="1" applyBorder="1" applyAlignment="1">
      <alignment horizontal="center" vertical="top"/>
    </xf>
    <xf numFmtId="4" fontId="4" fillId="0" borderId="1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right" vertical="center" wrapText="1"/>
    </xf>
    <xf numFmtId="9" fontId="4" fillId="0" borderId="21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9E55-E1F2-4E80-9841-97AD1A24ABAA}">
  <dimension ref="A1:J124"/>
  <sheetViews>
    <sheetView tabSelected="1" workbookViewId="0">
      <selection activeCell="A5" sqref="A5:I5"/>
    </sheetView>
  </sheetViews>
  <sheetFormatPr defaultColWidth="9.140625" defaultRowHeight="15" x14ac:dyDescent="0.25"/>
  <cols>
    <col min="1" max="1" width="8.5703125" style="88" customWidth="1"/>
    <col min="2" max="2" width="15.140625" style="89" customWidth="1"/>
    <col min="3" max="3" width="73.28515625" style="88" customWidth="1"/>
    <col min="4" max="4" width="9.28515625" style="88" customWidth="1"/>
    <col min="5" max="5" width="10.42578125" style="90" customWidth="1"/>
    <col min="6" max="6" width="13.28515625" style="90" customWidth="1"/>
    <col min="7" max="7" width="11.85546875" style="90" customWidth="1"/>
    <col min="8" max="8" width="15.7109375" style="90" customWidth="1"/>
    <col min="9" max="9" width="15.42578125" style="65" customWidth="1"/>
    <col min="10" max="10" width="10.140625" style="65" customWidth="1"/>
    <col min="11" max="11" width="9.85546875" style="65" customWidth="1"/>
    <col min="12" max="16384" width="9.140625" style="65"/>
  </cols>
  <sheetData>
    <row r="1" spans="1:9" ht="15" customHeight="1" x14ac:dyDescent="0.25">
      <c r="A1" s="65"/>
      <c r="B1" s="83"/>
      <c r="C1" s="83"/>
      <c r="D1" s="65"/>
      <c r="E1" s="137"/>
      <c r="F1" s="137"/>
      <c r="G1" s="137"/>
      <c r="H1" s="137"/>
      <c r="I1" s="137"/>
    </row>
    <row r="2" spans="1:9" ht="15" customHeight="1" x14ac:dyDescent="0.25">
      <c r="A2" s="145" t="s">
        <v>223</v>
      </c>
      <c r="B2" s="145"/>
      <c r="C2" s="145"/>
      <c r="D2" s="137"/>
      <c r="E2" s="137"/>
      <c r="F2" s="137"/>
      <c r="G2" s="137"/>
      <c r="H2" s="137"/>
      <c r="I2" s="137"/>
    </row>
    <row r="3" spans="1:9" ht="9" customHeight="1" x14ac:dyDescent="0.25">
      <c r="A3" s="65"/>
      <c r="B3" s="83"/>
      <c r="C3" s="83"/>
      <c r="D3" s="84"/>
      <c r="E3" s="84"/>
      <c r="F3" s="84"/>
      <c r="G3" s="84"/>
      <c r="H3" s="84"/>
      <c r="I3" s="84"/>
    </row>
    <row r="4" spans="1:9" x14ac:dyDescent="0.25">
      <c r="A4" s="138" t="s">
        <v>275</v>
      </c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 t="s">
        <v>207</v>
      </c>
      <c r="B5" s="138"/>
      <c r="C5" s="138"/>
      <c r="D5" s="138"/>
      <c r="E5" s="138"/>
      <c r="F5" s="138"/>
      <c r="G5" s="138"/>
      <c r="H5" s="138"/>
      <c r="I5" s="138"/>
    </row>
    <row r="6" spans="1:9" ht="7.5" customHeight="1" x14ac:dyDescent="0.25">
      <c r="A6" s="85"/>
      <c r="B6" s="84"/>
      <c r="C6" s="84"/>
      <c r="D6" s="85"/>
      <c r="E6" s="85"/>
      <c r="F6" s="85"/>
      <c r="G6" s="85"/>
      <c r="H6" s="85"/>
      <c r="I6" s="85"/>
    </row>
    <row r="7" spans="1:9" ht="46.5" customHeight="1" x14ac:dyDescent="0.25">
      <c r="A7" s="138" t="s">
        <v>227</v>
      </c>
      <c r="B7" s="138"/>
      <c r="C7" s="138"/>
      <c r="D7" s="138"/>
      <c r="E7" s="138"/>
      <c r="F7" s="138"/>
      <c r="G7" s="138"/>
      <c r="H7" s="138"/>
      <c r="I7" s="138"/>
    </row>
    <row r="8" spans="1:9" ht="7.5" customHeight="1" x14ac:dyDescent="0.25">
      <c r="A8" s="86"/>
      <c r="B8" s="87"/>
      <c r="C8" s="86"/>
      <c r="D8" s="86"/>
      <c r="E8" s="86"/>
      <c r="F8" s="86"/>
      <c r="G8" s="86"/>
      <c r="H8" s="86"/>
      <c r="I8" s="86"/>
    </row>
    <row r="9" spans="1:9" x14ac:dyDescent="0.25">
      <c r="A9" s="85"/>
      <c r="B9" s="84"/>
      <c r="C9" s="86" t="s">
        <v>228</v>
      </c>
      <c r="D9" s="65"/>
      <c r="E9" s="85"/>
      <c r="F9" s="85"/>
      <c r="G9" s="85"/>
      <c r="H9" s="85"/>
      <c r="I9" s="85"/>
    </row>
    <row r="10" spans="1:9" ht="7.5" customHeight="1" thickBot="1" x14ac:dyDescent="0.3"/>
    <row r="11" spans="1:9" s="91" customFormat="1" x14ac:dyDescent="0.25">
      <c r="A11" s="139" t="s">
        <v>0</v>
      </c>
      <c r="B11" s="141" t="s">
        <v>1</v>
      </c>
      <c r="C11" s="143" t="s">
        <v>2</v>
      </c>
      <c r="D11" s="143" t="s">
        <v>3</v>
      </c>
      <c r="E11" s="143" t="s">
        <v>4</v>
      </c>
      <c r="F11" s="134" t="s">
        <v>5</v>
      </c>
      <c r="G11" s="135"/>
      <c r="H11" s="136" t="s">
        <v>6</v>
      </c>
      <c r="I11" s="135"/>
    </row>
    <row r="12" spans="1:9" s="91" customFormat="1" ht="15.75" thickBot="1" x14ac:dyDescent="0.3">
      <c r="A12" s="140"/>
      <c r="B12" s="142"/>
      <c r="C12" s="144"/>
      <c r="D12" s="144"/>
      <c r="E12" s="144"/>
      <c r="F12" s="92" t="s">
        <v>7</v>
      </c>
      <c r="G12" s="93" t="s">
        <v>8</v>
      </c>
      <c r="H12" s="94" t="s">
        <v>7</v>
      </c>
      <c r="I12" s="93" t="s">
        <v>8</v>
      </c>
    </row>
    <row r="13" spans="1:9" s="91" customFormat="1" ht="15.75" thickBot="1" x14ac:dyDescent="0.3">
      <c r="A13" s="95">
        <v>1</v>
      </c>
      <c r="B13" s="96">
        <v>2</v>
      </c>
      <c r="C13" s="95">
        <v>3</v>
      </c>
      <c r="D13" s="96">
        <v>4</v>
      </c>
      <c r="E13" s="95">
        <v>5</v>
      </c>
      <c r="F13" s="96">
        <v>6</v>
      </c>
      <c r="G13" s="95">
        <v>7</v>
      </c>
      <c r="H13" s="96">
        <v>8</v>
      </c>
      <c r="I13" s="95">
        <v>9</v>
      </c>
    </row>
    <row r="14" spans="1:9" s="91" customFormat="1" x14ac:dyDescent="0.25">
      <c r="A14" s="97"/>
      <c r="B14" s="98"/>
      <c r="C14" s="99" t="s">
        <v>118</v>
      </c>
      <c r="D14" s="99"/>
      <c r="E14" s="99"/>
      <c r="F14" s="100"/>
      <c r="G14" s="101"/>
      <c r="H14" s="100"/>
      <c r="I14" s="101"/>
    </row>
    <row r="15" spans="1:9" s="91" customFormat="1" x14ac:dyDescent="0.25">
      <c r="A15" s="67">
        <v>1</v>
      </c>
      <c r="B15" s="68" t="s">
        <v>9</v>
      </c>
      <c r="C15" s="69" t="s">
        <v>119</v>
      </c>
      <c r="D15" s="70" t="s">
        <v>10</v>
      </c>
      <c r="E15" s="70">
        <v>1</v>
      </c>
      <c r="F15" s="63"/>
      <c r="G15" s="66">
        <v>0</v>
      </c>
      <c r="H15" s="63"/>
      <c r="I15" s="66">
        <f>E15*G15</f>
        <v>0</v>
      </c>
    </row>
    <row r="16" spans="1:9" s="91" customFormat="1" x14ac:dyDescent="0.25">
      <c r="A16" s="59" t="s">
        <v>11</v>
      </c>
      <c r="B16" s="60" t="s">
        <v>12</v>
      </c>
      <c r="C16" s="61" t="s">
        <v>243</v>
      </c>
      <c r="D16" s="62" t="s">
        <v>10</v>
      </c>
      <c r="E16" s="62">
        <v>1</v>
      </c>
      <c r="F16" s="63">
        <v>0</v>
      </c>
      <c r="G16" s="64"/>
      <c r="H16" s="63">
        <f>E16*F16</f>
        <v>0</v>
      </c>
      <c r="I16" s="64"/>
    </row>
    <row r="17" spans="1:9" s="91" customFormat="1" x14ac:dyDescent="0.25">
      <c r="A17" s="59" t="s">
        <v>13</v>
      </c>
      <c r="B17" s="60" t="s">
        <v>12</v>
      </c>
      <c r="C17" s="61" t="s">
        <v>14</v>
      </c>
      <c r="D17" s="62" t="s">
        <v>120</v>
      </c>
      <c r="E17" s="62">
        <v>1</v>
      </c>
      <c r="F17" s="63">
        <v>0</v>
      </c>
      <c r="G17" s="64"/>
      <c r="H17" s="63">
        <f>E17*F17</f>
        <v>0</v>
      </c>
      <c r="I17" s="64"/>
    </row>
    <row r="18" spans="1:9" x14ac:dyDescent="0.25">
      <c r="A18" s="67">
        <v>2</v>
      </c>
      <c r="B18" s="68" t="s">
        <v>9</v>
      </c>
      <c r="C18" s="69" t="s">
        <v>194</v>
      </c>
      <c r="D18" s="70" t="s">
        <v>10</v>
      </c>
      <c r="E18" s="70">
        <v>2</v>
      </c>
      <c r="F18" s="63"/>
      <c r="G18" s="66">
        <v>0</v>
      </c>
      <c r="H18" s="63"/>
      <c r="I18" s="66">
        <f>E18*G18</f>
        <v>0</v>
      </c>
    </row>
    <row r="19" spans="1:9" x14ac:dyDescent="0.25">
      <c r="A19" s="59" t="s">
        <v>16</v>
      </c>
      <c r="B19" s="60" t="s">
        <v>12</v>
      </c>
      <c r="C19" s="61" t="s">
        <v>195</v>
      </c>
      <c r="D19" s="62" t="s">
        <v>10</v>
      </c>
      <c r="E19" s="62">
        <v>1</v>
      </c>
      <c r="F19" s="63">
        <v>0</v>
      </c>
      <c r="G19" s="64"/>
      <c r="H19" s="63">
        <f>E19*F19</f>
        <v>0</v>
      </c>
      <c r="I19" s="64"/>
    </row>
    <row r="20" spans="1:9" x14ac:dyDescent="0.25">
      <c r="A20" s="59" t="s">
        <v>18</v>
      </c>
      <c r="B20" s="60" t="s">
        <v>12</v>
      </c>
      <c r="C20" s="61" t="s">
        <v>242</v>
      </c>
      <c r="D20" s="62" t="s">
        <v>10</v>
      </c>
      <c r="E20" s="62">
        <v>1</v>
      </c>
      <c r="F20" s="63">
        <v>0</v>
      </c>
      <c r="G20" s="64"/>
      <c r="H20" s="63">
        <f>E20*F20</f>
        <v>0</v>
      </c>
      <c r="I20" s="64"/>
    </row>
    <row r="21" spans="1:9" x14ac:dyDescent="0.25">
      <c r="A21" s="59" t="s">
        <v>19</v>
      </c>
      <c r="B21" s="60" t="s">
        <v>12</v>
      </c>
      <c r="C21" s="61" t="s">
        <v>14</v>
      </c>
      <c r="D21" s="62" t="s">
        <v>120</v>
      </c>
      <c r="E21" s="62">
        <v>2</v>
      </c>
      <c r="F21" s="63">
        <v>0</v>
      </c>
      <c r="G21" s="64"/>
      <c r="H21" s="63">
        <f>E21*F21</f>
        <v>0</v>
      </c>
      <c r="I21" s="64"/>
    </row>
    <row r="22" spans="1:9" ht="27.75" customHeight="1" x14ac:dyDescent="0.25">
      <c r="A22" s="71" t="s">
        <v>20</v>
      </c>
      <c r="B22" s="72" t="s">
        <v>9</v>
      </c>
      <c r="C22" s="69" t="s">
        <v>187</v>
      </c>
      <c r="D22" s="70" t="s">
        <v>10</v>
      </c>
      <c r="E22" s="70">
        <v>4</v>
      </c>
      <c r="F22" s="73"/>
      <c r="G22" s="66">
        <v>0</v>
      </c>
      <c r="H22" s="73"/>
      <c r="I22" s="66">
        <f>E22*G22</f>
        <v>0</v>
      </c>
    </row>
    <row r="23" spans="1:9" x14ac:dyDescent="0.25">
      <c r="A23" s="59" t="s">
        <v>21</v>
      </c>
      <c r="B23" s="60" t="s">
        <v>12</v>
      </c>
      <c r="C23" s="61" t="s">
        <v>188</v>
      </c>
      <c r="D23" s="62" t="s">
        <v>10</v>
      </c>
      <c r="E23" s="62">
        <v>4</v>
      </c>
      <c r="F23" s="63">
        <v>0</v>
      </c>
      <c r="G23" s="64"/>
      <c r="H23" s="63">
        <f t="shared" ref="H23" si="0">E23*F23</f>
        <v>0</v>
      </c>
      <c r="I23" s="64"/>
    </row>
    <row r="24" spans="1:9" ht="28.5" x14ac:dyDescent="0.25">
      <c r="A24" s="71" t="s">
        <v>124</v>
      </c>
      <c r="B24" s="72" t="s">
        <v>9</v>
      </c>
      <c r="C24" s="69" t="s">
        <v>121</v>
      </c>
      <c r="D24" s="70" t="s">
        <v>15</v>
      </c>
      <c r="E24" s="70">
        <v>40.200000000000003</v>
      </c>
      <c r="F24" s="63"/>
      <c r="G24" s="66">
        <v>0</v>
      </c>
      <c r="H24" s="63"/>
      <c r="I24" s="66">
        <f>E24*G24</f>
        <v>0</v>
      </c>
    </row>
    <row r="25" spans="1:9" x14ac:dyDescent="0.25">
      <c r="A25" s="59" t="s">
        <v>22</v>
      </c>
      <c r="B25" s="60" t="s">
        <v>12</v>
      </c>
      <c r="C25" s="61" t="s">
        <v>122</v>
      </c>
      <c r="D25" s="62" t="s">
        <v>17</v>
      </c>
      <c r="E25" s="102">
        <f>E24/4*3.4</f>
        <v>34.17</v>
      </c>
      <c r="F25" s="63">
        <v>0</v>
      </c>
      <c r="G25" s="66"/>
      <c r="H25" s="63">
        <f>E25*F25</f>
        <v>0</v>
      </c>
      <c r="I25" s="64"/>
    </row>
    <row r="26" spans="1:9" x14ac:dyDescent="0.25">
      <c r="A26" s="59" t="s">
        <v>23</v>
      </c>
      <c r="B26" s="60" t="s">
        <v>12</v>
      </c>
      <c r="C26" s="61" t="s">
        <v>31</v>
      </c>
      <c r="D26" s="62" t="s">
        <v>15</v>
      </c>
      <c r="E26" s="62">
        <v>40.200000000000003</v>
      </c>
      <c r="F26" s="63">
        <v>0</v>
      </c>
      <c r="G26" s="64"/>
      <c r="H26" s="63">
        <f>E26*F26</f>
        <v>0</v>
      </c>
      <c r="I26" s="64"/>
    </row>
    <row r="27" spans="1:9" ht="33.75" customHeight="1" x14ac:dyDescent="0.25">
      <c r="A27" s="71" t="s">
        <v>24</v>
      </c>
      <c r="B27" s="72" t="s">
        <v>9</v>
      </c>
      <c r="C27" s="69" t="s">
        <v>123</v>
      </c>
      <c r="D27" s="70" t="s">
        <v>15</v>
      </c>
      <c r="E27" s="70">
        <v>274.39999999999998</v>
      </c>
      <c r="F27" s="73"/>
      <c r="G27" s="103">
        <v>0</v>
      </c>
      <c r="H27" s="73"/>
      <c r="I27" s="66">
        <f>E27*G27</f>
        <v>0</v>
      </c>
    </row>
    <row r="28" spans="1:9" ht="30" x14ac:dyDescent="0.25">
      <c r="A28" s="59" t="s">
        <v>25</v>
      </c>
      <c r="B28" s="60" t="s">
        <v>12</v>
      </c>
      <c r="C28" s="61" t="s">
        <v>229</v>
      </c>
      <c r="D28" s="62" t="s">
        <v>15</v>
      </c>
      <c r="E28" s="62">
        <v>274.39999999999998</v>
      </c>
      <c r="F28" s="63">
        <v>0</v>
      </c>
      <c r="G28" s="66"/>
      <c r="H28" s="63">
        <f t="shared" ref="H28:H34" si="1">E28*F28</f>
        <v>0</v>
      </c>
      <c r="I28" s="64"/>
    </row>
    <row r="29" spans="1:9" x14ac:dyDescent="0.25">
      <c r="A29" s="59" t="s">
        <v>125</v>
      </c>
      <c r="B29" s="60" t="s">
        <v>12</v>
      </c>
      <c r="C29" s="61" t="s">
        <v>196</v>
      </c>
      <c r="D29" s="62" t="s">
        <v>17</v>
      </c>
      <c r="E29" s="102">
        <f>E27/3*2.43</f>
        <v>222.26399999999998</v>
      </c>
      <c r="F29" s="63">
        <v>0</v>
      </c>
      <c r="G29" s="66"/>
      <c r="H29" s="63">
        <f t="shared" si="1"/>
        <v>0</v>
      </c>
      <c r="I29" s="64"/>
    </row>
    <row r="30" spans="1:9" x14ac:dyDescent="0.25">
      <c r="A30" s="59" t="s">
        <v>208</v>
      </c>
      <c r="B30" s="163" t="s">
        <v>12</v>
      </c>
      <c r="C30" s="164" t="s">
        <v>186</v>
      </c>
      <c r="D30" s="107" t="s">
        <v>10</v>
      </c>
      <c r="E30" s="107">
        <v>8</v>
      </c>
      <c r="F30" s="165">
        <v>0</v>
      </c>
      <c r="G30" s="166"/>
      <c r="H30" s="165">
        <f>E30*F30</f>
        <v>0</v>
      </c>
      <c r="I30" s="167"/>
    </row>
    <row r="31" spans="1:9" ht="30" x14ac:dyDescent="0.25">
      <c r="A31" s="59" t="s">
        <v>248</v>
      </c>
      <c r="B31" s="60" t="s">
        <v>12</v>
      </c>
      <c r="C31" s="61" t="s">
        <v>189</v>
      </c>
      <c r="D31" s="62" t="s">
        <v>10</v>
      </c>
      <c r="E31" s="107">
        <v>8</v>
      </c>
      <c r="F31" s="63">
        <v>0</v>
      </c>
      <c r="G31" s="66"/>
      <c r="H31" s="63">
        <f>E31*F31</f>
        <v>0</v>
      </c>
      <c r="I31" s="64"/>
    </row>
    <row r="32" spans="1:9" ht="28.5" x14ac:dyDescent="0.25">
      <c r="A32" s="71" t="s">
        <v>26</v>
      </c>
      <c r="B32" s="72" t="s">
        <v>9</v>
      </c>
      <c r="C32" s="69" t="s">
        <v>36</v>
      </c>
      <c r="D32" s="70" t="s">
        <v>10</v>
      </c>
      <c r="E32" s="70">
        <f>SUM(E33:E34)</f>
        <v>12</v>
      </c>
      <c r="F32" s="73"/>
      <c r="G32" s="66">
        <v>0</v>
      </c>
      <c r="H32" s="63"/>
      <c r="I32" s="66">
        <f>E32*G32</f>
        <v>0</v>
      </c>
    </row>
    <row r="33" spans="1:9" x14ac:dyDescent="0.25">
      <c r="A33" s="59" t="s">
        <v>27</v>
      </c>
      <c r="B33" s="60" t="s">
        <v>12</v>
      </c>
      <c r="C33" s="61" t="s">
        <v>236</v>
      </c>
      <c r="D33" s="62" t="s">
        <v>10</v>
      </c>
      <c r="E33" s="62">
        <v>4</v>
      </c>
      <c r="F33" s="63">
        <v>0</v>
      </c>
      <c r="G33" s="66"/>
      <c r="H33" s="63">
        <f t="shared" ref="H33" si="2">E33*F33</f>
        <v>0</v>
      </c>
      <c r="I33" s="64"/>
    </row>
    <row r="34" spans="1:9" x14ac:dyDescent="0.25">
      <c r="A34" s="59" t="s">
        <v>28</v>
      </c>
      <c r="B34" s="60" t="s">
        <v>12</v>
      </c>
      <c r="C34" s="61" t="s">
        <v>235</v>
      </c>
      <c r="D34" s="62" t="s">
        <v>10</v>
      </c>
      <c r="E34" s="62">
        <v>8</v>
      </c>
      <c r="F34" s="63">
        <v>0</v>
      </c>
      <c r="G34" s="66"/>
      <c r="H34" s="63">
        <f t="shared" si="1"/>
        <v>0</v>
      </c>
      <c r="I34" s="64"/>
    </row>
    <row r="35" spans="1:9" ht="28.5" x14ac:dyDescent="0.25">
      <c r="A35" s="67">
        <v>7</v>
      </c>
      <c r="B35" s="68" t="s">
        <v>9</v>
      </c>
      <c r="C35" s="69" t="s">
        <v>39</v>
      </c>
      <c r="D35" s="70" t="s">
        <v>15</v>
      </c>
      <c r="E35" s="70">
        <v>39.9</v>
      </c>
      <c r="F35" s="63"/>
      <c r="G35" s="66">
        <v>0</v>
      </c>
      <c r="H35" s="63"/>
      <c r="I35" s="66">
        <f>E35*G35</f>
        <v>0</v>
      </c>
    </row>
    <row r="36" spans="1:9" ht="30" x14ac:dyDescent="0.25">
      <c r="A36" s="59" t="s">
        <v>29</v>
      </c>
      <c r="B36" s="60" t="s">
        <v>12</v>
      </c>
      <c r="C36" s="61" t="s">
        <v>230</v>
      </c>
      <c r="D36" s="62" t="s">
        <v>15</v>
      </c>
      <c r="E36" s="62">
        <v>39.9</v>
      </c>
      <c r="F36" s="63">
        <v>0</v>
      </c>
      <c r="G36" s="66"/>
      <c r="H36" s="63">
        <f t="shared" ref="H36:H37" si="3">E36*F36</f>
        <v>0</v>
      </c>
      <c r="I36" s="64"/>
    </row>
    <row r="37" spans="1:9" x14ac:dyDescent="0.25">
      <c r="A37" s="59" t="s">
        <v>30</v>
      </c>
      <c r="B37" s="60" t="s">
        <v>12</v>
      </c>
      <c r="C37" s="61" t="s">
        <v>233</v>
      </c>
      <c r="D37" s="62" t="s">
        <v>17</v>
      </c>
      <c r="E37" s="104">
        <f>E35/3*2.18</f>
        <v>28.994</v>
      </c>
      <c r="F37" s="63">
        <v>0</v>
      </c>
      <c r="G37" s="66"/>
      <c r="H37" s="63">
        <f t="shared" si="3"/>
        <v>0</v>
      </c>
      <c r="I37" s="64"/>
    </row>
    <row r="38" spans="1:9" ht="28.5" x14ac:dyDescent="0.25">
      <c r="A38" s="67">
        <v>8</v>
      </c>
      <c r="B38" s="68" t="s">
        <v>9</v>
      </c>
      <c r="C38" s="69" t="s">
        <v>43</v>
      </c>
      <c r="D38" s="70" t="s">
        <v>15</v>
      </c>
      <c r="E38" s="70">
        <v>45.6</v>
      </c>
      <c r="F38" s="63"/>
      <c r="G38" s="66">
        <v>0</v>
      </c>
      <c r="H38" s="63"/>
      <c r="I38" s="66">
        <f>E38*G38</f>
        <v>0</v>
      </c>
    </row>
    <row r="39" spans="1:9" ht="30" x14ac:dyDescent="0.25">
      <c r="A39" s="59" t="s">
        <v>32</v>
      </c>
      <c r="B39" s="60" t="s">
        <v>12</v>
      </c>
      <c r="C39" s="61" t="s">
        <v>231</v>
      </c>
      <c r="D39" s="62" t="s">
        <v>15</v>
      </c>
      <c r="E39" s="62">
        <v>45.6</v>
      </c>
      <c r="F39" s="63">
        <v>0</v>
      </c>
      <c r="G39" s="66"/>
      <c r="H39" s="63">
        <f t="shared" ref="H39:H43" si="4">E39*F39</f>
        <v>0</v>
      </c>
      <c r="I39" s="64"/>
    </row>
    <row r="40" spans="1:9" x14ac:dyDescent="0.25">
      <c r="A40" s="59" t="s">
        <v>209</v>
      </c>
      <c r="B40" s="60" t="s">
        <v>12</v>
      </c>
      <c r="C40" s="61" t="s">
        <v>234</v>
      </c>
      <c r="D40" s="62" t="s">
        <v>17</v>
      </c>
      <c r="E40" s="102">
        <f>E38/2.5*1.75</f>
        <v>31.92</v>
      </c>
      <c r="F40" s="63">
        <v>0</v>
      </c>
      <c r="G40" s="66"/>
      <c r="H40" s="63">
        <f t="shared" si="4"/>
        <v>0</v>
      </c>
      <c r="I40" s="64"/>
    </row>
    <row r="41" spans="1:9" x14ac:dyDescent="0.25">
      <c r="A41" s="71" t="s">
        <v>249</v>
      </c>
      <c r="B41" s="72" t="s">
        <v>9</v>
      </c>
      <c r="C41" s="69" t="s">
        <v>47</v>
      </c>
      <c r="D41" s="70" t="s">
        <v>10</v>
      </c>
      <c r="E41" s="70">
        <v>4</v>
      </c>
      <c r="F41" s="73"/>
      <c r="G41" s="66">
        <v>0</v>
      </c>
      <c r="H41" s="73"/>
      <c r="I41" s="66">
        <f>E41*G41</f>
        <v>0</v>
      </c>
    </row>
    <row r="42" spans="1:9" x14ac:dyDescent="0.25">
      <c r="A42" s="59" t="s">
        <v>33</v>
      </c>
      <c r="B42" s="60" t="s">
        <v>12</v>
      </c>
      <c r="C42" s="61" t="s">
        <v>127</v>
      </c>
      <c r="D42" s="62" t="s">
        <v>10</v>
      </c>
      <c r="E42" s="62">
        <v>4</v>
      </c>
      <c r="F42" s="63">
        <v>0</v>
      </c>
      <c r="G42" s="66"/>
      <c r="H42" s="63">
        <f t="shared" si="4"/>
        <v>0</v>
      </c>
      <c r="I42" s="64"/>
    </row>
    <row r="43" spans="1:9" ht="30" x14ac:dyDescent="0.25">
      <c r="A43" s="59" t="s">
        <v>34</v>
      </c>
      <c r="B43" s="60" t="s">
        <v>12</v>
      </c>
      <c r="C43" s="61" t="s">
        <v>128</v>
      </c>
      <c r="D43" s="62" t="s">
        <v>10</v>
      </c>
      <c r="E43" s="62">
        <v>4</v>
      </c>
      <c r="F43" s="63">
        <v>0</v>
      </c>
      <c r="G43" s="66"/>
      <c r="H43" s="63">
        <f t="shared" si="4"/>
        <v>0</v>
      </c>
      <c r="I43" s="64"/>
    </row>
    <row r="44" spans="1:9" ht="28.5" x14ac:dyDescent="0.25">
      <c r="A44" s="67">
        <v>10</v>
      </c>
      <c r="B44" s="68" t="s">
        <v>9</v>
      </c>
      <c r="C44" s="69" t="s">
        <v>50</v>
      </c>
      <c r="D44" s="70" t="s">
        <v>15</v>
      </c>
      <c r="E44" s="70">
        <v>73.3</v>
      </c>
      <c r="F44" s="63"/>
      <c r="G44" s="66">
        <v>0</v>
      </c>
      <c r="H44" s="63"/>
      <c r="I44" s="66">
        <f>E44*G44</f>
        <v>0</v>
      </c>
    </row>
    <row r="45" spans="1:9" ht="30" x14ac:dyDescent="0.25">
      <c r="A45" s="59" t="s">
        <v>37</v>
      </c>
      <c r="B45" s="60" t="s">
        <v>12</v>
      </c>
      <c r="C45" s="61" t="s">
        <v>197</v>
      </c>
      <c r="D45" s="62" t="s">
        <v>15</v>
      </c>
      <c r="E45" s="62">
        <v>73.3</v>
      </c>
      <c r="F45" s="63">
        <v>0</v>
      </c>
      <c r="G45" s="64"/>
      <c r="H45" s="63">
        <f t="shared" ref="H45:H46" si="5">E45*F45</f>
        <v>0</v>
      </c>
      <c r="I45" s="64"/>
    </row>
    <row r="46" spans="1:9" x14ac:dyDescent="0.25">
      <c r="A46" s="59" t="s">
        <v>38</v>
      </c>
      <c r="B46" s="60" t="s">
        <v>12</v>
      </c>
      <c r="C46" s="61" t="s">
        <v>126</v>
      </c>
      <c r="D46" s="62" t="s">
        <v>17</v>
      </c>
      <c r="E46" s="102">
        <f>E44/2*1.25</f>
        <v>45.8125</v>
      </c>
      <c r="F46" s="63">
        <v>0</v>
      </c>
      <c r="G46" s="64"/>
      <c r="H46" s="63">
        <f t="shared" si="5"/>
        <v>0</v>
      </c>
      <c r="I46" s="64"/>
    </row>
    <row r="47" spans="1:9" ht="28.5" x14ac:dyDescent="0.25">
      <c r="A47" s="67">
        <v>11</v>
      </c>
      <c r="B47" s="68" t="s">
        <v>9</v>
      </c>
      <c r="C47" s="69" t="s">
        <v>53</v>
      </c>
      <c r="D47" s="70" t="s">
        <v>15</v>
      </c>
      <c r="E47" s="70">
        <v>9.6999999999999993</v>
      </c>
      <c r="F47" s="63"/>
      <c r="G47" s="66">
        <v>0</v>
      </c>
      <c r="H47" s="63"/>
      <c r="I47" s="66">
        <f>E47*G47</f>
        <v>0</v>
      </c>
    </row>
    <row r="48" spans="1:9" ht="30" x14ac:dyDescent="0.25">
      <c r="A48" s="59" t="s">
        <v>40</v>
      </c>
      <c r="B48" s="60" t="s">
        <v>12</v>
      </c>
      <c r="C48" s="61" t="s">
        <v>232</v>
      </c>
      <c r="D48" s="62" t="s">
        <v>15</v>
      </c>
      <c r="E48" s="62">
        <v>9.6999999999999993</v>
      </c>
      <c r="F48" s="63">
        <v>0</v>
      </c>
      <c r="G48" s="64"/>
      <c r="H48" s="63">
        <f t="shared" ref="H48:H50" si="6">E48*F48</f>
        <v>0</v>
      </c>
      <c r="I48" s="64"/>
    </row>
    <row r="49" spans="1:9" x14ac:dyDescent="0.25">
      <c r="A49" s="59" t="s">
        <v>41</v>
      </c>
      <c r="B49" s="60" t="s">
        <v>12</v>
      </c>
      <c r="C49" s="61" t="s">
        <v>35</v>
      </c>
      <c r="D49" s="62" t="s">
        <v>17</v>
      </c>
      <c r="E49" s="102">
        <f>E47/2*1.1</f>
        <v>5.335</v>
      </c>
      <c r="F49" s="63">
        <v>0</v>
      </c>
      <c r="G49" s="64"/>
      <c r="H49" s="63">
        <f t="shared" si="6"/>
        <v>0</v>
      </c>
      <c r="I49" s="64"/>
    </row>
    <row r="50" spans="1:9" ht="30" x14ac:dyDescent="0.25">
      <c r="A50" s="59" t="s">
        <v>42</v>
      </c>
      <c r="B50" s="60" t="s">
        <v>12</v>
      </c>
      <c r="C50" s="61" t="s">
        <v>191</v>
      </c>
      <c r="D50" s="62" t="s">
        <v>10</v>
      </c>
      <c r="E50" s="62">
        <v>1</v>
      </c>
      <c r="F50" s="63">
        <v>0</v>
      </c>
      <c r="G50" s="66"/>
      <c r="H50" s="63">
        <f t="shared" si="6"/>
        <v>0</v>
      </c>
      <c r="I50" s="64"/>
    </row>
    <row r="51" spans="1:9" ht="28.5" x14ac:dyDescent="0.25">
      <c r="A51" s="67">
        <v>12</v>
      </c>
      <c r="B51" s="68" t="s">
        <v>9</v>
      </c>
      <c r="C51" s="69" t="s">
        <v>57</v>
      </c>
      <c r="D51" s="70" t="s">
        <v>15</v>
      </c>
      <c r="E51" s="70">
        <v>169.1</v>
      </c>
      <c r="F51" s="63"/>
      <c r="G51" s="66">
        <v>0</v>
      </c>
      <c r="H51" s="63"/>
      <c r="I51" s="66">
        <f>E51*G51</f>
        <v>0</v>
      </c>
    </row>
    <row r="52" spans="1:9" ht="30" x14ac:dyDescent="0.25">
      <c r="A52" s="59" t="s">
        <v>44</v>
      </c>
      <c r="B52" s="60" t="s">
        <v>12</v>
      </c>
      <c r="C52" s="61" t="s">
        <v>198</v>
      </c>
      <c r="D52" s="62" t="s">
        <v>15</v>
      </c>
      <c r="E52" s="62">
        <v>169.1</v>
      </c>
      <c r="F52" s="63">
        <v>0</v>
      </c>
      <c r="G52" s="64"/>
      <c r="H52" s="63">
        <f t="shared" ref="H52:H57" si="7">E52*F52</f>
        <v>0</v>
      </c>
      <c r="I52" s="64"/>
    </row>
    <row r="53" spans="1:9" x14ac:dyDescent="0.25">
      <c r="A53" s="59" t="s">
        <v>45</v>
      </c>
      <c r="B53" s="60" t="s">
        <v>12</v>
      </c>
      <c r="C53" s="61" t="s">
        <v>60</v>
      </c>
      <c r="D53" s="62" t="s">
        <v>10</v>
      </c>
      <c r="E53" s="102">
        <f>E51/1.5*1.09</f>
        <v>122.87933333333335</v>
      </c>
      <c r="F53" s="63">
        <v>0</v>
      </c>
      <c r="G53" s="66"/>
      <c r="H53" s="63">
        <f t="shared" si="7"/>
        <v>0</v>
      </c>
      <c r="I53" s="64"/>
    </row>
    <row r="54" spans="1:9" x14ac:dyDescent="0.25">
      <c r="A54" s="59" t="s">
        <v>46</v>
      </c>
      <c r="B54" s="60" t="s">
        <v>12</v>
      </c>
      <c r="C54" s="61" t="s">
        <v>190</v>
      </c>
      <c r="D54" s="62" t="s">
        <v>10</v>
      </c>
      <c r="E54" s="62">
        <v>8</v>
      </c>
      <c r="F54" s="63">
        <v>0</v>
      </c>
      <c r="G54" s="66"/>
      <c r="H54" s="63">
        <f t="shared" si="7"/>
        <v>0</v>
      </c>
      <c r="I54" s="64"/>
    </row>
    <row r="55" spans="1:9" ht="30" x14ac:dyDescent="0.25">
      <c r="A55" s="59" t="s">
        <v>250</v>
      </c>
      <c r="B55" s="60" t="s">
        <v>12</v>
      </c>
      <c r="C55" s="61" t="s">
        <v>192</v>
      </c>
      <c r="D55" s="62" t="s">
        <v>10</v>
      </c>
      <c r="E55" s="62">
        <v>4</v>
      </c>
      <c r="F55" s="63">
        <v>0</v>
      </c>
      <c r="G55" s="66"/>
      <c r="H55" s="63">
        <f t="shared" si="7"/>
        <v>0</v>
      </c>
      <c r="I55" s="64"/>
    </row>
    <row r="56" spans="1:9" ht="28.5" x14ac:dyDescent="0.25">
      <c r="A56" s="67">
        <v>13</v>
      </c>
      <c r="B56" s="68" t="s">
        <v>9</v>
      </c>
      <c r="C56" s="69" t="s">
        <v>62</v>
      </c>
      <c r="D56" s="70" t="s">
        <v>63</v>
      </c>
      <c r="E56" s="70">
        <v>93.24</v>
      </c>
      <c r="F56" s="63"/>
      <c r="G56" s="103">
        <v>0</v>
      </c>
      <c r="H56" s="63">
        <f t="shared" si="7"/>
        <v>0</v>
      </c>
      <c r="I56" s="66">
        <f t="shared" ref="I56:I59" si="8">E56*G56</f>
        <v>0</v>
      </c>
    </row>
    <row r="57" spans="1:9" x14ac:dyDescent="0.25">
      <c r="A57" s="59" t="s">
        <v>48</v>
      </c>
      <c r="B57" s="60" t="s">
        <v>12</v>
      </c>
      <c r="C57" s="61" t="s">
        <v>65</v>
      </c>
      <c r="D57" s="62" t="s">
        <v>17</v>
      </c>
      <c r="E57" s="102">
        <f>0.12*E56</f>
        <v>11.188799999999999</v>
      </c>
      <c r="F57" s="105">
        <v>0</v>
      </c>
      <c r="G57" s="66"/>
      <c r="H57" s="63">
        <f t="shared" si="7"/>
        <v>0</v>
      </c>
      <c r="I57" s="64"/>
    </row>
    <row r="58" spans="1:9" x14ac:dyDescent="0.25">
      <c r="A58" s="59" t="s">
        <v>49</v>
      </c>
      <c r="B58" s="60" t="s">
        <v>12</v>
      </c>
      <c r="C58" s="61" t="s">
        <v>67</v>
      </c>
      <c r="D58" s="62" t="s">
        <v>17</v>
      </c>
      <c r="E58" s="102">
        <f>0.02*E56</f>
        <v>1.8648</v>
      </c>
      <c r="F58" s="105">
        <v>0</v>
      </c>
      <c r="G58" s="64"/>
      <c r="H58" s="63">
        <f>E58*F58</f>
        <v>0</v>
      </c>
      <c r="I58" s="64"/>
    </row>
    <row r="59" spans="1:9" ht="14.25" customHeight="1" x14ac:dyDescent="0.25">
      <c r="A59" s="71" t="s">
        <v>210</v>
      </c>
      <c r="B59" s="72" t="s">
        <v>9</v>
      </c>
      <c r="C59" s="69" t="s">
        <v>68</v>
      </c>
      <c r="D59" s="70" t="s">
        <v>63</v>
      </c>
      <c r="E59" s="70">
        <f>E56*2</f>
        <v>186.48</v>
      </c>
      <c r="F59" s="63"/>
      <c r="G59" s="103">
        <v>0</v>
      </c>
      <c r="H59" s="63"/>
      <c r="I59" s="66">
        <f t="shared" si="8"/>
        <v>0</v>
      </c>
    </row>
    <row r="60" spans="1:9" x14ac:dyDescent="0.25">
      <c r="A60" s="59" t="s">
        <v>51</v>
      </c>
      <c r="B60" s="60" t="s">
        <v>12</v>
      </c>
      <c r="C60" s="61" t="s">
        <v>70</v>
      </c>
      <c r="D60" s="62" t="s">
        <v>17</v>
      </c>
      <c r="E60" s="104">
        <f>E59*0.02</f>
        <v>3.7296</v>
      </c>
      <c r="F60" s="105">
        <v>0</v>
      </c>
      <c r="G60" s="64"/>
      <c r="H60" s="63">
        <f>E60*F60</f>
        <v>0</v>
      </c>
      <c r="I60" s="64"/>
    </row>
    <row r="61" spans="1:9" x14ac:dyDescent="0.25">
      <c r="A61" s="59" t="s">
        <v>52</v>
      </c>
      <c r="B61" s="60" t="s">
        <v>12</v>
      </c>
      <c r="C61" s="61" t="s">
        <v>71</v>
      </c>
      <c r="D61" s="62" t="s">
        <v>17</v>
      </c>
      <c r="E61" s="104">
        <f>E59*0.12</f>
        <v>22.377599999999997</v>
      </c>
      <c r="F61" s="105">
        <v>0</v>
      </c>
      <c r="G61" s="64"/>
      <c r="H61" s="63">
        <f>E61*F61</f>
        <v>0</v>
      </c>
      <c r="I61" s="64"/>
    </row>
    <row r="62" spans="1:9" ht="28.5" x14ac:dyDescent="0.25">
      <c r="A62" s="71" t="s">
        <v>219</v>
      </c>
      <c r="B62" s="72" t="s">
        <v>9</v>
      </c>
      <c r="C62" s="69" t="s">
        <v>129</v>
      </c>
      <c r="D62" s="70" t="s">
        <v>15</v>
      </c>
      <c r="E62" s="70">
        <f>SUM(E63:E72)</f>
        <v>638.00000000000011</v>
      </c>
      <c r="F62" s="63"/>
      <c r="G62" s="66">
        <v>0</v>
      </c>
      <c r="H62" s="63"/>
      <c r="I62" s="66">
        <f>E62*G62</f>
        <v>0</v>
      </c>
    </row>
    <row r="63" spans="1:9" x14ac:dyDescent="0.25">
      <c r="A63" s="59" t="s">
        <v>54</v>
      </c>
      <c r="B63" s="60" t="s">
        <v>12</v>
      </c>
      <c r="C63" s="61" t="s">
        <v>130</v>
      </c>
      <c r="D63" s="62" t="s">
        <v>15</v>
      </c>
      <c r="E63" s="62">
        <v>10.8</v>
      </c>
      <c r="F63" s="63">
        <v>0</v>
      </c>
      <c r="G63" s="64"/>
      <c r="H63" s="63">
        <f t="shared" ref="H63:H72" si="9">E63*F63</f>
        <v>0</v>
      </c>
      <c r="I63" s="64"/>
    </row>
    <row r="64" spans="1:9" x14ac:dyDescent="0.25">
      <c r="A64" s="59" t="s">
        <v>55</v>
      </c>
      <c r="B64" s="60" t="s">
        <v>12</v>
      </c>
      <c r="C64" s="61" t="s">
        <v>131</v>
      </c>
      <c r="D64" s="62" t="s">
        <v>15</v>
      </c>
      <c r="E64" s="62">
        <v>144.1</v>
      </c>
      <c r="F64" s="63">
        <v>0</v>
      </c>
      <c r="G64" s="66"/>
      <c r="H64" s="63">
        <f t="shared" si="9"/>
        <v>0</v>
      </c>
      <c r="I64" s="64"/>
    </row>
    <row r="65" spans="1:9" x14ac:dyDescent="0.25">
      <c r="A65" s="59" t="s">
        <v>56</v>
      </c>
      <c r="B65" s="60" t="s">
        <v>12</v>
      </c>
      <c r="C65" s="61" t="s">
        <v>132</v>
      </c>
      <c r="D65" s="62" t="s">
        <v>15</v>
      </c>
      <c r="E65" s="62">
        <v>1.2</v>
      </c>
      <c r="F65" s="63">
        <v>0</v>
      </c>
      <c r="G65" s="66"/>
      <c r="H65" s="63">
        <f t="shared" si="9"/>
        <v>0</v>
      </c>
      <c r="I65" s="64"/>
    </row>
    <row r="66" spans="1:9" x14ac:dyDescent="0.25">
      <c r="A66" s="59" t="s">
        <v>211</v>
      </c>
      <c r="B66" s="60" t="s">
        <v>12</v>
      </c>
      <c r="C66" s="61" t="s">
        <v>133</v>
      </c>
      <c r="D66" s="62" t="s">
        <v>15</v>
      </c>
      <c r="E66" s="62">
        <v>8.5</v>
      </c>
      <c r="F66" s="63">
        <v>0</v>
      </c>
      <c r="G66" s="64"/>
      <c r="H66" s="63">
        <f t="shared" si="9"/>
        <v>0</v>
      </c>
      <c r="I66" s="64"/>
    </row>
    <row r="67" spans="1:9" x14ac:dyDescent="0.25">
      <c r="A67" s="59" t="s">
        <v>212</v>
      </c>
      <c r="B67" s="60" t="s">
        <v>12</v>
      </c>
      <c r="C67" s="61" t="s">
        <v>134</v>
      </c>
      <c r="D67" s="62" t="s">
        <v>15</v>
      </c>
      <c r="E67" s="62">
        <v>73.3</v>
      </c>
      <c r="F67" s="63">
        <v>0</v>
      </c>
      <c r="G67" s="64"/>
      <c r="H67" s="63">
        <f t="shared" si="9"/>
        <v>0</v>
      </c>
      <c r="I67" s="64"/>
    </row>
    <row r="68" spans="1:9" x14ac:dyDescent="0.25">
      <c r="A68" s="59" t="s">
        <v>213</v>
      </c>
      <c r="B68" s="60" t="s">
        <v>12</v>
      </c>
      <c r="C68" s="61" t="s">
        <v>135</v>
      </c>
      <c r="D68" s="62" t="s">
        <v>15</v>
      </c>
      <c r="E68" s="62">
        <v>45.6</v>
      </c>
      <c r="F68" s="63">
        <v>0</v>
      </c>
      <c r="G68" s="64"/>
      <c r="H68" s="63">
        <f t="shared" si="9"/>
        <v>0</v>
      </c>
      <c r="I68" s="64"/>
    </row>
    <row r="69" spans="1:9" x14ac:dyDescent="0.25">
      <c r="A69" s="59" t="s">
        <v>251</v>
      </c>
      <c r="B69" s="60" t="s">
        <v>12</v>
      </c>
      <c r="C69" s="61" t="s">
        <v>136</v>
      </c>
      <c r="D69" s="62" t="s">
        <v>15</v>
      </c>
      <c r="E69" s="62">
        <v>39.9</v>
      </c>
      <c r="F69" s="63">
        <v>0</v>
      </c>
      <c r="G69" s="66"/>
      <c r="H69" s="63">
        <f t="shared" si="9"/>
        <v>0</v>
      </c>
      <c r="I69" s="64"/>
    </row>
    <row r="70" spans="1:9" x14ac:dyDescent="0.25">
      <c r="A70" s="59" t="s">
        <v>252</v>
      </c>
      <c r="B70" s="60" t="s">
        <v>12</v>
      </c>
      <c r="C70" s="61" t="s">
        <v>137</v>
      </c>
      <c r="D70" s="62" t="s">
        <v>15</v>
      </c>
      <c r="E70" s="62">
        <v>221.3</v>
      </c>
      <c r="F70" s="63">
        <v>0</v>
      </c>
      <c r="G70" s="64"/>
      <c r="H70" s="63">
        <f t="shared" si="9"/>
        <v>0</v>
      </c>
      <c r="I70" s="64"/>
    </row>
    <row r="71" spans="1:9" x14ac:dyDescent="0.25">
      <c r="A71" s="59" t="s">
        <v>253</v>
      </c>
      <c r="B71" s="60" t="s">
        <v>12</v>
      </c>
      <c r="C71" s="61" t="s">
        <v>138</v>
      </c>
      <c r="D71" s="62" t="s">
        <v>15</v>
      </c>
      <c r="E71" s="62">
        <v>53.1</v>
      </c>
      <c r="F71" s="63">
        <v>0</v>
      </c>
      <c r="G71" s="64"/>
      <c r="H71" s="63">
        <f t="shared" si="9"/>
        <v>0</v>
      </c>
      <c r="I71" s="64"/>
    </row>
    <row r="72" spans="1:9" x14ac:dyDescent="0.25">
      <c r="A72" s="59" t="s">
        <v>254</v>
      </c>
      <c r="B72" s="60" t="s">
        <v>12</v>
      </c>
      <c r="C72" s="61" t="s">
        <v>139</v>
      </c>
      <c r="D72" s="62" t="s">
        <v>15</v>
      </c>
      <c r="E72" s="62">
        <v>40.200000000000003</v>
      </c>
      <c r="F72" s="63">
        <v>0</v>
      </c>
      <c r="G72" s="64"/>
      <c r="H72" s="63">
        <f t="shared" si="9"/>
        <v>0</v>
      </c>
      <c r="I72" s="64"/>
    </row>
    <row r="73" spans="1:9" x14ac:dyDescent="0.25">
      <c r="A73" s="59"/>
      <c r="B73" s="60"/>
      <c r="C73" s="69" t="s">
        <v>76</v>
      </c>
      <c r="D73" s="62"/>
      <c r="E73" s="62"/>
      <c r="F73" s="63"/>
      <c r="G73" s="64"/>
      <c r="H73" s="63"/>
      <c r="I73" s="64"/>
    </row>
    <row r="74" spans="1:9" ht="28.5" x14ac:dyDescent="0.25">
      <c r="A74" s="67">
        <v>16</v>
      </c>
      <c r="B74" s="68" t="s">
        <v>9</v>
      </c>
      <c r="C74" s="69" t="s">
        <v>77</v>
      </c>
      <c r="D74" s="70" t="s">
        <v>15</v>
      </c>
      <c r="E74" s="106">
        <f>E75+E78</f>
        <v>11962.2</v>
      </c>
      <c r="F74" s="63"/>
      <c r="G74" s="66">
        <v>0</v>
      </c>
      <c r="H74" s="63"/>
      <c r="I74" s="66">
        <f>E74*G74</f>
        <v>0</v>
      </c>
    </row>
    <row r="75" spans="1:9" x14ac:dyDescent="0.25">
      <c r="A75" s="59" t="s">
        <v>58</v>
      </c>
      <c r="B75" s="60" t="s">
        <v>12</v>
      </c>
      <c r="C75" s="61" t="s">
        <v>140</v>
      </c>
      <c r="D75" s="62" t="s">
        <v>15</v>
      </c>
      <c r="E75" s="107">
        <v>10008</v>
      </c>
      <c r="F75" s="63">
        <v>0</v>
      </c>
      <c r="G75" s="66"/>
      <c r="H75" s="63">
        <f t="shared" ref="H75:H80" si="10">E75*F75</f>
        <v>0</v>
      </c>
      <c r="I75" s="64"/>
    </row>
    <row r="76" spans="1:9" x14ac:dyDescent="0.25">
      <c r="A76" s="59" t="s">
        <v>59</v>
      </c>
      <c r="B76" s="60" t="s">
        <v>12</v>
      </c>
      <c r="C76" s="61" t="s">
        <v>80</v>
      </c>
      <c r="D76" s="62" t="s">
        <v>15</v>
      </c>
      <c r="E76" s="107">
        <f>3627*2</f>
        <v>7254</v>
      </c>
      <c r="F76" s="63">
        <v>0</v>
      </c>
      <c r="G76" s="66"/>
      <c r="H76" s="63">
        <f t="shared" si="10"/>
        <v>0</v>
      </c>
      <c r="I76" s="64"/>
    </row>
    <row r="77" spans="1:9" x14ac:dyDescent="0.25">
      <c r="A77" s="59" t="s">
        <v>61</v>
      </c>
      <c r="B77" s="60" t="s">
        <v>12</v>
      </c>
      <c r="C77" s="61" t="s">
        <v>141</v>
      </c>
      <c r="D77" s="62" t="s">
        <v>15</v>
      </c>
      <c r="E77" s="107">
        <v>2755.1</v>
      </c>
      <c r="F77" s="63">
        <v>0</v>
      </c>
      <c r="G77" s="66"/>
      <c r="H77" s="63">
        <f t="shared" si="10"/>
        <v>0</v>
      </c>
      <c r="I77" s="66"/>
    </row>
    <row r="78" spans="1:9" x14ac:dyDescent="0.25">
      <c r="A78" s="59" t="s">
        <v>214</v>
      </c>
      <c r="B78" s="60" t="s">
        <v>12</v>
      </c>
      <c r="C78" s="61" t="s">
        <v>142</v>
      </c>
      <c r="D78" s="62" t="s">
        <v>15</v>
      </c>
      <c r="E78" s="108">
        <v>1954.2</v>
      </c>
      <c r="F78" s="63">
        <v>0</v>
      </c>
      <c r="G78" s="66"/>
      <c r="H78" s="63">
        <f t="shared" si="10"/>
        <v>0</v>
      </c>
      <c r="I78" s="64"/>
    </row>
    <row r="79" spans="1:9" x14ac:dyDescent="0.25">
      <c r="A79" s="59" t="s">
        <v>215</v>
      </c>
      <c r="B79" s="60" t="s">
        <v>12</v>
      </c>
      <c r="C79" s="61" t="s">
        <v>82</v>
      </c>
      <c r="D79" s="62" t="s">
        <v>15</v>
      </c>
      <c r="E79" s="107">
        <f>518*2</f>
        <v>1036</v>
      </c>
      <c r="F79" s="63">
        <v>0</v>
      </c>
      <c r="G79" s="66"/>
      <c r="H79" s="63">
        <f t="shared" si="10"/>
        <v>0</v>
      </c>
      <c r="I79" s="64"/>
    </row>
    <row r="80" spans="1:9" x14ac:dyDescent="0.25">
      <c r="A80" s="59" t="s">
        <v>216</v>
      </c>
      <c r="B80" s="60" t="s">
        <v>12</v>
      </c>
      <c r="C80" s="61" t="s">
        <v>143</v>
      </c>
      <c r="D80" s="62" t="s">
        <v>15</v>
      </c>
      <c r="E80" s="108">
        <v>920.1</v>
      </c>
      <c r="F80" s="63">
        <v>0</v>
      </c>
      <c r="G80" s="66"/>
      <c r="H80" s="63">
        <f t="shared" si="10"/>
        <v>0</v>
      </c>
      <c r="I80" s="66"/>
    </row>
    <row r="81" spans="1:10" x14ac:dyDescent="0.25">
      <c r="A81" s="67">
        <v>17</v>
      </c>
      <c r="B81" s="68" t="s">
        <v>9</v>
      </c>
      <c r="C81" s="69" t="s">
        <v>83</v>
      </c>
      <c r="D81" s="70" t="s">
        <v>10</v>
      </c>
      <c r="E81" s="70">
        <f>SUM(E82:E86)</f>
        <v>40</v>
      </c>
      <c r="F81" s="63"/>
      <c r="G81" s="66">
        <v>0</v>
      </c>
      <c r="H81" s="63"/>
      <c r="I81" s="66">
        <f>E81*G81</f>
        <v>0</v>
      </c>
    </row>
    <row r="82" spans="1:10" ht="30" customHeight="1" x14ac:dyDescent="0.25">
      <c r="A82" s="59" t="s">
        <v>64</v>
      </c>
      <c r="B82" s="60" t="s">
        <v>12</v>
      </c>
      <c r="C82" s="109" t="s">
        <v>237</v>
      </c>
      <c r="D82" s="62" t="s">
        <v>10</v>
      </c>
      <c r="E82" s="62">
        <v>1</v>
      </c>
      <c r="F82" s="162">
        <v>0</v>
      </c>
      <c r="G82" s="66"/>
      <c r="H82" s="63">
        <f t="shared" ref="H82:H86" si="11">E82*F82</f>
        <v>0</v>
      </c>
      <c r="I82" s="64"/>
    </row>
    <row r="83" spans="1:10" x14ac:dyDescent="0.25">
      <c r="A83" s="59" t="s">
        <v>66</v>
      </c>
      <c r="B83" s="60" t="s">
        <v>12</v>
      </c>
      <c r="C83" s="109" t="s">
        <v>238</v>
      </c>
      <c r="D83" s="62" t="s">
        <v>10</v>
      </c>
      <c r="E83" s="62">
        <v>18</v>
      </c>
      <c r="F83" s="110">
        <v>0</v>
      </c>
      <c r="G83" s="66"/>
      <c r="H83" s="63">
        <f t="shared" si="11"/>
        <v>0</v>
      </c>
      <c r="I83" s="64"/>
    </row>
    <row r="84" spans="1:10" x14ac:dyDescent="0.25">
      <c r="A84" s="59" t="s">
        <v>220</v>
      </c>
      <c r="B84" s="60" t="s">
        <v>12</v>
      </c>
      <c r="C84" s="109" t="s">
        <v>239</v>
      </c>
      <c r="D84" s="62" t="s">
        <v>10</v>
      </c>
      <c r="E84" s="62">
        <v>1</v>
      </c>
      <c r="F84" s="63">
        <v>0</v>
      </c>
      <c r="G84" s="66"/>
      <c r="H84" s="63">
        <f t="shared" si="11"/>
        <v>0</v>
      </c>
      <c r="I84" s="64"/>
    </row>
    <row r="85" spans="1:10" x14ac:dyDescent="0.25">
      <c r="A85" s="59" t="s">
        <v>221</v>
      </c>
      <c r="B85" s="60" t="s">
        <v>12</v>
      </c>
      <c r="C85" s="61" t="s">
        <v>240</v>
      </c>
      <c r="D85" s="62" t="s">
        <v>10</v>
      </c>
      <c r="E85" s="62">
        <v>1</v>
      </c>
      <c r="F85" s="63">
        <v>0</v>
      </c>
      <c r="G85" s="66"/>
      <c r="H85" s="63">
        <f t="shared" si="11"/>
        <v>0</v>
      </c>
      <c r="I85" s="64"/>
    </row>
    <row r="86" spans="1:10" ht="30" customHeight="1" x14ac:dyDescent="0.25">
      <c r="A86" s="59" t="s">
        <v>222</v>
      </c>
      <c r="B86" s="60" t="s">
        <v>12</v>
      </c>
      <c r="C86" s="61" t="s">
        <v>241</v>
      </c>
      <c r="D86" s="62" t="s">
        <v>10</v>
      </c>
      <c r="E86" s="62">
        <v>19</v>
      </c>
      <c r="F86" s="63">
        <v>0</v>
      </c>
      <c r="G86" s="66"/>
      <c r="H86" s="63">
        <f t="shared" si="11"/>
        <v>0</v>
      </c>
      <c r="I86" s="64"/>
    </row>
    <row r="87" spans="1:10" x14ac:dyDescent="0.25">
      <c r="A87" s="71" t="s">
        <v>255</v>
      </c>
      <c r="B87" s="72" t="s">
        <v>9</v>
      </c>
      <c r="C87" s="69" t="s">
        <v>84</v>
      </c>
      <c r="D87" s="70" t="s">
        <v>10</v>
      </c>
      <c r="E87" s="70">
        <v>223</v>
      </c>
      <c r="F87" s="63"/>
      <c r="G87" s="66">
        <v>0</v>
      </c>
      <c r="H87" s="63"/>
      <c r="I87" s="66">
        <f>E87*G87</f>
        <v>0</v>
      </c>
    </row>
    <row r="88" spans="1:10" x14ac:dyDescent="0.25">
      <c r="A88" s="59" t="s">
        <v>69</v>
      </c>
      <c r="B88" s="60" t="s">
        <v>12</v>
      </c>
      <c r="C88" s="61" t="s">
        <v>144</v>
      </c>
      <c r="D88" s="62" t="s">
        <v>10</v>
      </c>
      <c r="E88" s="62">
        <v>223</v>
      </c>
      <c r="F88" s="63">
        <v>0</v>
      </c>
      <c r="G88" s="64"/>
      <c r="H88" s="63">
        <f>E88*F88</f>
        <v>0</v>
      </c>
      <c r="I88" s="64"/>
    </row>
    <row r="89" spans="1:10" x14ac:dyDescent="0.25">
      <c r="A89" s="59"/>
      <c r="B89" s="60"/>
      <c r="C89" s="69" t="s">
        <v>85</v>
      </c>
      <c r="D89" s="62"/>
      <c r="E89" s="62"/>
      <c r="F89" s="63"/>
      <c r="G89" s="66"/>
      <c r="H89" s="63"/>
      <c r="I89" s="64"/>
      <c r="J89" s="91" t="s">
        <v>146</v>
      </c>
    </row>
    <row r="90" spans="1:10" x14ac:dyDescent="0.25">
      <c r="A90" s="67">
        <v>19</v>
      </c>
      <c r="B90" s="68" t="s">
        <v>9</v>
      </c>
      <c r="C90" s="69" t="s">
        <v>145</v>
      </c>
      <c r="D90" s="70" t="s">
        <v>86</v>
      </c>
      <c r="E90" s="111">
        <v>7.45</v>
      </c>
      <c r="F90" s="63"/>
      <c r="G90" s="66">
        <v>0</v>
      </c>
      <c r="H90" s="63"/>
      <c r="I90" s="66">
        <f>E90*G90</f>
        <v>0</v>
      </c>
    </row>
    <row r="91" spans="1:10" x14ac:dyDescent="0.25">
      <c r="A91" s="59" t="s">
        <v>72</v>
      </c>
      <c r="B91" s="60" t="s">
        <v>12</v>
      </c>
      <c r="C91" s="61" t="s">
        <v>244</v>
      </c>
      <c r="D91" s="62" t="s">
        <v>10</v>
      </c>
      <c r="E91" s="62">
        <v>1</v>
      </c>
      <c r="F91" s="63">
        <v>0</v>
      </c>
      <c r="G91" s="64"/>
      <c r="H91" s="63">
        <f t="shared" ref="H91" si="12">E91*F91</f>
        <v>0</v>
      </c>
      <c r="I91" s="64"/>
    </row>
    <row r="92" spans="1:10" x14ac:dyDescent="0.25">
      <c r="A92" s="59" t="s">
        <v>217</v>
      </c>
      <c r="B92" s="60" t="s">
        <v>12</v>
      </c>
      <c r="C92" s="61" t="s">
        <v>147</v>
      </c>
      <c r="D92" s="62" t="s">
        <v>10</v>
      </c>
      <c r="E92" s="62">
        <v>1</v>
      </c>
      <c r="F92" s="63">
        <v>0</v>
      </c>
      <c r="G92" s="64"/>
      <c r="H92" s="63">
        <f t="shared" ref="H92:H110" si="13">E92*F92</f>
        <v>0</v>
      </c>
      <c r="I92" s="64"/>
    </row>
    <row r="93" spans="1:10" x14ac:dyDescent="0.25">
      <c r="A93" s="59" t="s">
        <v>218</v>
      </c>
      <c r="B93" s="60" t="s">
        <v>12</v>
      </c>
      <c r="C93" s="61" t="s">
        <v>245</v>
      </c>
      <c r="D93" s="62" t="s">
        <v>10</v>
      </c>
      <c r="E93" s="62">
        <v>1</v>
      </c>
      <c r="F93" s="63">
        <v>0</v>
      </c>
      <c r="G93" s="64"/>
      <c r="H93" s="63">
        <f t="shared" si="13"/>
        <v>0</v>
      </c>
      <c r="I93" s="64"/>
    </row>
    <row r="94" spans="1:10" x14ac:dyDescent="0.25">
      <c r="A94" s="59" t="s">
        <v>256</v>
      </c>
      <c r="B94" s="60" t="s">
        <v>12</v>
      </c>
      <c r="C94" s="61" t="s">
        <v>246</v>
      </c>
      <c r="D94" s="62" t="s">
        <v>10</v>
      </c>
      <c r="E94" s="62">
        <v>2</v>
      </c>
      <c r="F94" s="63">
        <v>0</v>
      </c>
      <c r="G94" s="64"/>
      <c r="H94" s="63">
        <f t="shared" si="13"/>
        <v>0</v>
      </c>
      <c r="I94" s="64"/>
    </row>
    <row r="95" spans="1:10" x14ac:dyDescent="0.25">
      <c r="A95" s="59" t="s">
        <v>257</v>
      </c>
      <c r="B95" s="60" t="s">
        <v>12</v>
      </c>
      <c r="C95" s="61" t="s">
        <v>247</v>
      </c>
      <c r="D95" s="62" t="s">
        <v>10</v>
      </c>
      <c r="E95" s="62">
        <v>5</v>
      </c>
      <c r="F95" s="63">
        <v>0</v>
      </c>
      <c r="G95" s="64"/>
      <c r="H95" s="63">
        <f t="shared" si="13"/>
        <v>0</v>
      </c>
      <c r="I95" s="64"/>
    </row>
    <row r="96" spans="1:10" x14ac:dyDescent="0.25">
      <c r="A96" s="59" t="s">
        <v>258</v>
      </c>
      <c r="B96" s="60" t="s">
        <v>12</v>
      </c>
      <c r="C96" s="61" t="s">
        <v>150</v>
      </c>
      <c r="D96" s="62" t="s">
        <v>10</v>
      </c>
      <c r="E96" s="62">
        <v>25</v>
      </c>
      <c r="F96" s="63">
        <v>0</v>
      </c>
      <c r="G96" s="66"/>
      <c r="H96" s="63">
        <f t="shared" si="13"/>
        <v>0</v>
      </c>
      <c r="I96" s="64"/>
    </row>
    <row r="97" spans="1:9" x14ac:dyDescent="0.25">
      <c r="A97" s="59" t="s">
        <v>259</v>
      </c>
      <c r="B97" s="60" t="s">
        <v>12</v>
      </c>
      <c r="C97" s="61" t="s">
        <v>151</v>
      </c>
      <c r="D97" s="62" t="s">
        <v>10</v>
      </c>
      <c r="E97" s="62">
        <v>58</v>
      </c>
      <c r="F97" s="63">
        <v>0</v>
      </c>
      <c r="G97" s="64"/>
      <c r="H97" s="63">
        <f t="shared" si="13"/>
        <v>0</v>
      </c>
      <c r="I97" s="64"/>
    </row>
    <row r="98" spans="1:9" x14ac:dyDescent="0.25">
      <c r="A98" s="59" t="s">
        <v>260</v>
      </c>
      <c r="B98" s="60" t="s">
        <v>12</v>
      </c>
      <c r="C98" s="61" t="s">
        <v>152</v>
      </c>
      <c r="D98" s="62" t="s">
        <v>10</v>
      </c>
      <c r="E98" s="62">
        <v>115</v>
      </c>
      <c r="F98" s="63">
        <v>0</v>
      </c>
      <c r="G98" s="64"/>
      <c r="H98" s="63">
        <f t="shared" si="13"/>
        <v>0</v>
      </c>
      <c r="I98" s="64"/>
    </row>
    <row r="99" spans="1:9" x14ac:dyDescent="0.25">
      <c r="A99" s="59" t="s">
        <v>261</v>
      </c>
      <c r="B99" s="60" t="s">
        <v>12</v>
      </c>
      <c r="C99" s="61" t="s">
        <v>153</v>
      </c>
      <c r="D99" s="62" t="s">
        <v>10</v>
      </c>
      <c r="E99" s="62">
        <v>85</v>
      </c>
      <c r="F99" s="63">
        <v>0</v>
      </c>
      <c r="G99" s="64"/>
      <c r="H99" s="63">
        <f t="shared" si="13"/>
        <v>0</v>
      </c>
      <c r="I99" s="64"/>
    </row>
    <row r="100" spans="1:9" x14ac:dyDescent="0.25">
      <c r="A100" s="59" t="s">
        <v>262</v>
      </c>
      <c r="B100" s="60" t="s">
        <v>12</v>
      </c>
      <c r="C100" s="61" t="s">
        <v>154</v>
      </c>
      <c r="D100" s="62" t="s">
        <v>10</v>
      </c>
      <c r="E100" s="62">
        <v>80</v>
      </c>
      <c r="F100" s="63">
        <v>0</v>
      </c>
      <c r="G100" s="64"/>
      <c r="H100" s="63">
        <f t="shared" si="13"/>
        <v>0</v>
      </c>
      <c r="I100" s="64"/>
    </row>
    <row r="101" spans="1:9" x14ac:dyDescent="0.25">
      <c r="A101" s="59" t="s">
        <v>263</v>
      </c>
      <c r="B101" s="60" t="s">
        <v>12</v>
      </c>
      <c r="C101" s="61" t="s">
        <v>155</v>
      </c>
      <c r="D101" s="62" t="s">
        <v>10</v>
      </c>
      <c r="E101" s="62">
        <v>15</v>
      </c>
      <c r="F101" s="63">
        <v>0</v>
      </c>
      <c r="G101" s="64"/>
      <c r="H101" s="63">
        <f t="shared" si="13"/>
        <v>0</v>
      </c>
      <c r="I101" s="64"/>
    </row>
    <row r="102" spans="1:9" x14ac:dyDescent="0.25">
      <c r="A102" s="59" t="s">
        <v>264</v>
      </c>
      <c r="B102" s="60" t="s">
        <v>12</v>
      </c>
      <c r="C102" s="61" t="s">
        <v>159</v>
      </c>
      <c r="D102" s="62" t="s">
        <v>10</v>
      </c>
      <c r="E102" s="62">
        <v>21</v>
      </c>
      <c r="F102" s="63">
        <v>0</v>
      </c>
      <c r="G102" s="64"/>
      <c r="H102" s="63">
        <f t="shared" si="13"/>
        <v>0</v>
      </c>
      <c r="I102" s="64"/>
    </row>
    <row r="103" spans="1:9" x14ac:dyDescent="0.25">
      <c r="A103" s="59" t="s">
        <v>265</v>
      </c>
      <c r="B103" s="60" t="s">
        <v>12</v>
      </c>
      <c r="C103" s="61" t="s">
        <v>160</v>
      </c>
      <c r="D103" s="62" t="s">
        <v>10</v>
      </c>
      <c r="E103" s="62">
        <v>9</v>
      </c>
      <c r="F103" s="63">
        <v>0</v>
      </c>
      <c r="G103" s="64"/>
      <c r="H103" s="63">
        <f t="shared" si="13"/>
        <v>0</v>
      </c>
      <c r="I103" s="64"/>
    </row>
    <row r="104" spans="1:9" x14ac:dyDescent="0.25">
      <c r="A104" s="59" t="s">
        <v>266</v>
      </c>
      <c r="B104" s="60" t="s">
        <v>12</v>
      </c>
      <c r="C104" s="61" t="s">
        <v>161</v>
      </c>
      <c r="D104" s="62" t="s">
        <v>10</v>
      </c>
      <c r="E104" s="62">
        <v>1</v>
      </c>
      <c r="F104" s="63">
        <v>0</v>
      </c>
      <c r="G104" s="66"/>
      <c r="H104" s="63">
        <f t="shared" si="13"/>
        <v>0</v>
      </c>
      <c r="I104" s="64"/>
    </row>
    <row r="105" spans="1:9" x14ac:dyDescent="0.25">
      <c r="A105" s="59" t="s">
        <v>267</v>
      </c>
      <c r="B105" s="60" t="s">
        <v>12</v>
      </c>
      <c r="C105" s="61" t="s">
        <v>164</v>
      </c>
      <c r="D105" s="62" t="s">
        <v>10</v>
      </c>
      <c r="E105" s="62">
        <v>18</v>
      </c>
      <c r="F105" s="63">
        <v>0</v>
      </c>
      <c r="G105" s="64"/>
      <c r="H105" s="63">
        <f t="shared" si="13"/>
        <v>0</v>
      </c>
      <c r="I105" s="64"/>
    </row>
    <row r="106" spans="1:9" x14ac:dyDescent="0.25">
      <c r="A106" s="59" t="s">
        <v>268</v>
      </c>
      <c r="B106" s="60" t="s">
        <v>12</v>
      </c>
      <c r="C106" s="61" t="s">
        <v>165</v>
      </c>
      <c r="D106" s="62" t="s">
        <v>10</v>
      </c>
      <c r="E106" s="62">
        <v>1</v>
      </c>
      <c r="F106" s="63">
        <v>0</v>
      </c>
      <c r="G106" s="64"/>
      <c r="H106" s="63">
        <f t="shared" si="13"/>
        <v>0</v>
      </c>
      <c r="I106" s="64"/>
    </row>
    <row r="107" spans="1:9" x14ac:dyDescent="0.25">
      <c r="A107" s="59" t="s">
        <v>269</v>
      </c>
      <c r="B107" s="60" t="s">
        <v>12</v>
      </c>
      <c r="C107" s="61" t="s">
        <v>166</v>
      </c>
      <c r="D107" s="62" t="s">
        <v>10</v>
      </c>
      <c r="E107" s="62">
        <v>1</v>
      </c>
      <c r="F107" s="63">
        <v>0</v>
      </c>
      <c r="G107" s="64"/>
      <c r="H107" s="63">
        <f t="shared" si="13"/>
        <v>0</v>
      </c>
      <c r="I107" s="64"/>
    </row>
    <row r="108" spans="1:9" x14ac:dyDescent="0.25">
      <c r="A108" s="59" t="s">
        <v>270</v>
      </c>
      <c r="B108" s="60" t="s">
        <v>12</v>
      </c>
      <c r="C108" s="61" t="s">
        <v>170</v>
      </c>
      <c r="D108" s="62" t="s">
        <v>10</v>
      </c>
      <c r="E108" s="62">
        <v>112</v>
      </c>
      <c r="F108" s="63">
        <v>0</v>
      </c>
      <c r="G108" s="66"/>
      <c r="H108" s="63">
        <f t="shared" si="13"/>
        <v>0</v>
      </c>
      <c r="I108" s="64"/>
    </row>
    <row r="109" spans="1:9" x14ac:dyDescent="0.25">
      <c r="A109" s="59" t="s">
        <v>271</v>
      </c>
      <c r="B109" s="60" t="s">
        <v>12</v>
      </c>
      <c r="C109" s="61" t="s">
        <v>171</v>
      </c>
      <c r="D109" s="62" t="s">
        <v>10</v>
      </c>
      <c r="E109" s="62">
        <v>63</v>
      </c>
      <c r="F109" s="63">
        <v>0</v>
      </c>
      <c r="G109" s="66"/>
      <c r="H109" s="63">
        <f t="shared" si="13"/>
        <v>0</v>
      </c>
      <c r="I109" s="64"/>
    </row>
    <row r="110" spans="1:9" x14ac:dyDescent="0.25">
      <c r="A110" s="59" t="s">
        <v>272</v>
      </c>
      <c r="B110" s="60" t="s">
        <v>12</v>
      </c>
      <c r="C110" s="61" t="s">
        <v>172</v>
      </c>
      <c r="D110" s="62" t="s">
        <v>10</v>
      </c>
      <c r="E110" s="62">
        <v>5</v>
      </c>
      <c r="F110" s="63">
        <v>0</v>
      </c>
      <c r="G110" s="66"/>
      <c r="H110" s="63">
        <f t="shared" si="13"/>
        <v>0</v>
      </c>
      <c r="I110" s="64"/>
    </row>
    <row r="111" spans="1:9" x14ac:dyDescent="0.25">
      <c r="A111" s="67">
        <v>20</v>
      </c>
      <c r="B111" s="68" t="s">
        <v>9</v>
      </c>
      <c r="C111" s="69" t="s">
        <v>114</v>
      </c>
      <c r="D111" s="70" t="s">
        <v>10</v>
      </c>
      <c r="E111" s="70">
        <f>E112+E113+E114</f>
        <v>628</v>
      </c>
      <c r="F111" s="63"/>
      <c r="G111" s="66">
        <v>0</v>
      </c>
      <c r="H111" s="63"/>
      <c r="I111" s="66">
        <f>E111*G111</f>
        <v>0</v>
      </c>
    </row>
    <row r="112" spans="1:9" x14ac:dyDescent="0.25">
      <c r="A112" s="59" t="s">
        <v>73</v>
      </c>
      <c r="B112" s="60" t="s">
        <v>12</v>
      </c>
      <c r="C112" s="61" t="s">
        <v>178</v>
      </c>
      <c r="D112" s="62" t="s">
        <v>10</v>
      </c>
      <c r="E112" s="62">
        <v>619</v>
      </c>
      <c r="F112" s="63">
        <v>0</v>
      </c>
      <c r="G112" s="64"/>
      <c r="H112" s="63">
        <f>E112*F112</f>
        <v>0</v>
      </c>
      <c r="I112" s="66"/>
    </row>
    <row r="113" spans="1:9" x14ac:dyDescent="0.25">
      <c r="A113" s="59" t="s">
        <v>74</v>
      </c>
      <c r="B113" s="60" t="s">
        <v>12</v>
      </c>
      <c r="C113" s="61" t="s">
        <v>179</v>
      </c>
      <c r="D113" s="62" t="s">
        <v>10</v>
      </c>
      <c r="E113" s="62">
        <v>4</v>
      </c>
      <c r="F113" s="63">
        <v>0</v>
      </c>
      <c r="G113" s="64"/>
      <c r="H113" s="63">
        <f>E113*F113</f>
        <v>0</v>
      </c>
      <c r="I113" s="66"/>
    </row>
    <row r="114" spans="1:9" x14ac:dyDescent="0.25">
      <c r="A114" s="59" t="s">
        <v>75</v>
      </c>
      <c r="B114" s="60" t="s">
        <v>12</v>
      </c>
      <c r="C114" s="61" t="s">
        <v>180</v>
      </c>
      <c r="D114" s="62" t="s">
        <v>10</v>
      </c>
      <c r="E114" s="62">
        <v>5</v>
      </c>
      <c r="F114" s="63">
        <v>0</v>
      </c>
      <c r="G114" s="64"/>
      <c r="H114" s="63">
        <f>E114*F114</f>
        <v>0</v>
      </c>
      <c r="I114" s="66"/>
    </row>
    <row r="115" spans="1:9" x14ac:dyDescent="0.25">
      <c r="A115" s="71" t="s">
        <v>273</v>
      </c>
      <c r="B115" s="72" t="s">
        <v>9</v>
      </c>
      <c r="C115" s="69" t="s">
        <v>181</v>
      </c>
      <c r="D115" s="70" t="s">
        <v>10</v>
      </c>
      <c r="E115" s="70">
        <f>E116+E117</f>
        <v>619</v>
      </c>
      <c r="F115" s="73"/>
      <c r="G115" s="66">
        <v>0</v>
      </c>
      <c r="H115" s="63"/>
      <c r="I115" s="66">
        <f>E115*G115</f>
        <v>0</v>
      </c>
    </row>
    <row r="116" spans="1:9" x14ac:dyDescent="0.25">
      <c r="A116" s="59" t="s">
        <v>78</v>
      </c>
      <c r="B116" s="60" t="s">
        <v>12</v>
      </c>
      <c r="C116" s="61" t="s">
        <v>182</v>
      </c>
      <c r="D116" s="62" t="s">
        <v>10</v>
      </c>
      <c r="E116" s="62">
        <v>5</v>
      </c>
      <c r="F116" s="63">
        <v>0</v>
      </c>
      <c r="G116" s="66"/>
      <c r="H116" s="63">
        <f>E116*F116</f>
        <v>0</v>
      </c>
      <c r="I116" s="66"/>
    </row>
    <row r="117" spans="1:9" ht="30" x14ac:dyDescent="0.25">
      <c r="A117" s="59" t="s">
        <v>79</v>
      </c>
      <c r="B117" s="60" t="s">
        <v>12</v>
      </c>
      <c r="C117" s="74" t="s">
        <v>183</v>
      </c>
      <c r="D117" s="62" t="s">
        <v>10</v>
      </c>
      <c r="E117" s="62">
        <v>614</v>
      </c>
      <c r="F117" s="63">
        <v>0</v>
      </c>
      <c r="G117" s="66"/>
      <c r="H117" s="63">
        <f>E117*F117</f>
        <v>0</v>
      </c>
      <c r="I117" s="66"/>
    </row>
    <row r="118" spans="1:9" x14ac:dyDescent="0.25">
      <c r="A118" s="59" t="s">
        <v>81</v>
      </c>
      <c r="B118" s="60" t="s">
        <v>12</v>
      </c>
      <c r="C118" s="74" t="s">
        <v>184</v>
      </c>
      <c r="D118" s="62" t="s">
        <v>10</v>
      </c>
      <c r="E118" s="62">
        <v>1228</v>
      </c>
      <c r="F118" s="63">
        <v>0</v>
      </c>
      <c r="G118" s="66"/>
      <c r="H118" s="63">
        <f t="shared" ref="H118:H119" si="14">E118*F118</f>
        <v>0</v>
      </c>
      <c r="I118" s="66"/>
    </row>
    <row r="119" spans="1:9" x14ac:dyDescent="0.25">
      <c r="A119" s="59" t="s">
        <v>274</v>
      </c>
      <c r="B119" s="60" t="s">
        <v>12</v>
      </c>
      <c r="C119" s="74" t="s">
        <v>185</v>
      </c>
      <c r="D119" s="62" t="s">
        <v>10</v>
      </c>
      <c r="E119" s="62">
        <v>1228</v>
      </c>
      <c r="F119" s="63">
        <v>0</v>
      </c>
      <c r="G119" s="66"/>
      <c r="H119" s="63">
        <f t="shared" si="14"/>
        <v>0</v>
      </c>
      <c r="I119" s="66"/>
    </row>
    <row r="120" spans="1:9" s="112" customFormat="1" ht="28.5" x14ac:dyDescent="0.25">
      <c r="A120" s="67">
        <v>22</v>
      </c>
      <c r="B120" s="68" t="s">
        <v>9</v>
      </c>
      <c r="C120" s="69" t="s">
        <v>115</v>
      </c>
      <c r="D120" s="70" t="s">
        <v>15</v>
      </c>
      <c r="E120" s="70">
        <f>E51+E47+E44+E38+E35+E27</f>
        <v>612</v>
      </c>
      <c r="F120" s="63"/>
      <c r="G120" s="66">
        <v>0</v>
      </c>
      <c r="H120" s="63"/>
      <c r="I120" s="66">
        <f>E120*G120</f>
        <v>0</v>
      </c>
    </row>
    <row r="121" spans="1:9" s="112" customFormat="1" ht="29.25" thickBot="1" x14ac:dyDescent="0.3">
      <c r="A121" s="75">
        <v>23</v>
      </c>
      <c r="B121" s="76" t="s">
        <v>9</v>
      </c>
      <c r="C121" s="77" t="s">
        <v>116</v>
      </c>
      <c r="D121" s="78" t="s">
        <v>15</v>
      </c>
      <c r="E121" s="78">
        <f>E24</f>
        <v>40.200000000000003</v>
      </c>
      <c r="F121" s="79"/>
      <c r="G121" s="80">
        <v>0</v>
      </c>
      <c r="H121" s="79"/>
      <c r="I121" s="81">
        <f>E121*G121</f>
        <v>0</v>
      </c>
    </row>
    <row r="122" spans="1:9" s="91" customFormat="1" ht="15.75" x14ac:dyDescent="0.25">
      <c r="A122" s="113"/>
      <c r="B122" s="114"/>
      <c r="C122" s="115" t="s">
        <v>224</v>
      </c>
      <c r="D122" s="116"/>
      <c r="E122" s="116"/>
      <c r="F122" s="117"/>
      <c r="G122" s="118"/>
      <c r="H122" s="119">
        <f>SUM(H18:H121)</f>
        <v>0</v>
      </c>
      <c r="I122" s="120">
        <f>SUM(I18:I121)</f>
        <v>0</v>
      </c>
    </row>
    <row r="123" spans="1:9" ht="15" customHeight="1" x14ac:dyDescent="0.25">
      <c r="A123" s="123"/>
      <c r="B123" s="124"/>
      <c r="C123" s="125" t="s">
        <v>225</v>
      </c>
      <c r="D123" s="126"/>
      <c r="E123" s="126"/>
      <c r="F123" s="127"/>
      <c r="G123" s="128"/>
      <c r="H123" s="127"/>
      <c r="I123" s="129">
        <f>H122+I122</f>
        <v>0</v>
      </c>
    </row>
    <row r="124" spans="1:9" ht="15.75" thickBot="1" x14ac:dyDescent="0.3">
      <c r="A124" s="121"/>
      <c r="B124" s="122"/>
      <c r="C124" s="130" t="s">
        <v>226</v>
      </c>
      <c r="D124" s="131">
        <v>0.2</v>
      </c>
      <c r="E124" s="132"/>
      <c r="F124" s="94"/>
      <c r="G124" s="93"/>
      <c r="H124" s="94"/>
      <c r="I124" s="133">
        <f>I123/1.2*D124</f>
        <v>0</v>
      </c>
    </row>
  </sheetData>
  <mergeCells count="13">
    <mergeCell ref="F11:G11"/>
    <mergeCell ref="H11:I11"/>
    <mergeCell ref="E1:I1"/>
    <mergeCell ref="D2:I2"/>
    <mergeCell ref="A4:I4"/>
    <mergeCell ref="A5:I5"/>
    <mergeCell ref="A7:I7"/>
    <mergeCell ref="A11:A12"/>
    <mergeCell ref="B11:B12"/>
    <mergeCell ref="C11:C12"/>
    <mergeCell ref="D11:D12"/>
    <mergeCell ref="E11:E12"/>
    <mergeCell ref="A2:C2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B817-A35D-4D84-BDB5-864C36589243}">
  <dimension ref="A1:L77"/>
  <sheetViews>
    <sheetView topLeftCell="A13" workbookViewId="0">
      <selection activeCell="N63" sqref="N63"/>
    </sheetView>
  </sheetViews>
  <sheetFormatPr defaultColWidth="9.140625" defaultRowHeight="15" x14ac:dyDescent="0.25"/>
  <cols>
    <col min="1" max="1" width="8.5703125" style="5" customWidth="1"/>
    <col min="2" max="2" width="15.140625" style="6" customWidth="1"/>
    <col min="3" max="3" width="73.28515625" style="5" customWidth="1"/>
    <col min="4" max="4" width="9.28515625" style="5" customWidth="1"/>
    <col min="5" max="5" width="10.42578125" style="7" customWidth="1"/>
    <col min="6" max="6" width="13.28515625" style="7" customWidth="1"/>
    <col min="7" max="7" width="11.85546875" style="7" customWidth="1"/>
    <col min="8" max="8" width="15.7109375" style="7" customWidth="1"/>
    <col min="9" max="9" width="15.42578125" style="1" customWidth="1"/>
    <col min="10" max="16384" width="9.140625" style="1"/>
  </cols>
  <sheetData>
    <row r="1" spans="1:12" x14ac:dyDescent="0.25">
      <c r="A1" s="3"/>
      <c r="B1" s="2"/>
      <c r="C1" s="4"/>
      <c r="D1" s="1"/>
      <c r="E1" s="3"/>
      <c r="F1" s="3"/>
      <c r="G1" s="3"/>
      <c r="H1" s="3"/>
      <c r="I1" s="3"/>
    </row>
    <row r="2" spans="1:12" ht="7.5" customHeight="1" thickBot="1" x14ac:dyDescent="0.3"/>
    <row r="3" spans="1:12" s="8" customFormat="1" x14ac:dyDescent="0.25">
      <c r="A3" s="150" t="s">
        <v>0</v>
      </c>
      <c r="B3" s="152" t="s">
        <v>1</v>
      </c>
      <c r="C3" s="154" t="s">
        <v>2</v>
      </c>
      <c r="D3" s="154" t="s">
        <v>3</v>
      </c>
      <c r="E3" s="154" t="s">
        <v>4</v>
      </c>
      <c r="F3" s="146" t="s">
        <v>5</v>
      </c>
      <c r="G3" s="147"/>
      <c r="H3" s="148" t="s">
        <v>6</v>
      </c>
      <c r="I3" s="147"/>
    </row>
    <row r="4" spans="1:12" s="8" customFormat="1" ht="15.75" thickBot="1" x14ac:dyDescent="0.3">
      <c r="A4" s="151"/>
      <c r="B4" s="153"/>
      <c r="C4" s="155"/>
      <c r="D4" s="155"/>
      <c r="E4" s="155"/>
      <c r="F4" s="9" t="s">
        <v>7</v>
      </c>
      <c r="G4" s="10" t="s">
        <v>8</v>
      </c>
      <c r="H4" s="11" t="s">
        <v>7</v>
      </c>
      <c r="I4" s="12" t="s">
        <v>8</v>
      </c>
    </row>
    <row r="5" spans="1:12" s="8" customFormat="1" ht="15.75" thickBot="1" x14ac:dyDescent="0.3">
      <c r="A5" s="13">
        <v>1</v>
      </c>
      <c r="B5" s="14">
        <v>2</v>
      </c>
      <c r="C5" s="13">
        <v>3</v>
      </c>
      <c r="D5" s="14">
        <v>4</v>
      </c>
      <c r="E5" s="13">
        <v>5</v>
      </c>
      <c r="F5" s="14">
        <v>6</v>
      </c>
      <c r="G5" s="13">
        <v>7</v>
      </c>
      <c r="H5" s="14">
        <v>8</v>
      </c>
      <c r="I5" s="13">
        <v>9</v>
      </c>
    </row>
    <row r="6" spans="1:12" s="8" customFormat="1" x14ac:dyDescent="0.25">
      <c r="A6" s="15"/>
      <c r="B6" s="16"/>
      <c r="C6" s="17" t="s">
        <v>118</v>
      </c>
      <c r="D6" s="17"/>
      <c r="E6" s="17"/>
      <c r="F6" s="18"/>
      <c r="G6" s="19"/>
      <c r="H6" s="18"/>
      <c r="I6" s="19"/>
    </row>
    <row r="7" spans="1:12" x14ac:dyDescent="0.25">
      <c r="A7" s="26"/>
      <c r="B7" s="27"/>
      <c r="C7" s="20" t="s">
        <v>76</v>
      </c>
      <c r="D7" s="28"/>
      <c r="E7" s="28"/>
      <c r="F7" s="24"/>
      <c r="G7" s="29"/>
      <c r="H7" s="24"/>
      <c r="I7" s="29"/>
    </row>
    <row r="8" spans="1:12" ht="30" x14ac:dyDescent="0.25">
      <c r="A8" s="26"/>
      <c r="B8" s="27"/>
      <c r="C8" s="20" t="s">
        <v>85</v>
      </c>
      <c r="D8" s="28"/>
      <c r="E8" s="28"/>
      <c r="F8" s="24"/>
      <c r="G8" s="25"/>
      <c r="H8" s="24"/>
      <c r="I8" s="29"/>
      <c r="J8" s="8" t="s">
        <v>146</v>
      </c>
      <c r="K8" s="1" t="s">
        <v>204</v>
      </c>
      <c r="L8" s="1" t="s">
        <v>205</v>
      </c>
    </row>
    <row r="9" spans="1:12" x14ac:dyDescent="0.25">
      <c r="A9" s="21">
        <v>28</v>
      </c>
      <c r="B9" s="22" t="s">
        <v>9</v>
      </c>
      <c r="C9" s="20" t="s">
        <v>145</v>
      </c>
      <c r="D9" s="23" t="s">
        <v>86</v>
      </c>
      <c r="E9" s="82">
        <f>L9/100</f>
        <v>7.4541700000000004</v>
      </c>
      <c r="F9" s="24"/>
      <c r="G9" s="25">
        <v>0</v>
      </c>
      <c r="H9" s="24"/>
      <c r="I9" s="25">
        <f>E9*G9</f>
        <v>0</v>
      </c>
      <c r="K9" s="1">
        <f>SUM(K10:K43)</f>
        <v>745417</v>
      </c>
      <c r="L9" s="1">
        <f>K9/1000</f>
        <v>745.41700000000003</v>
      </c>
    </row>
    <row r="10" spans="1:12" x14ac:dyDescent="0.25">
      <c r="A10" s="157" t="s">
        <v>69</v>
      </c>
      <c r="B10" s="158" t="s">
        <v>12</v>
      </c>
      <c r="C10" s="159" t="s">
        <v>244</v>
      </c>
      <c r="D10" s="160" t="s">
        <v>10</v>
      </c>
      <c r="E10" s="160">
        <v>1</v>
      </c>
      <c r="F10" s="156">
        <v>0</v>
      </c>
      <c r="G10" s="161"/>
      <c r="H10" s="156">
        <f t="shared" ref="H10" si="0">E10*F10</f>
        <v>0</v>
      </c>
      <c r="I10" s="161"/>
      <c r="J10" s="1">
        <v>1870</v>
      </c>
      <c r="K10" s="1">
        <f>E10*J10</f>
        <v>1870</v>
      </c>
    </row>
    <row r="11" spans="1:12" x14ac:dyDescent="0.25">
      <c r="A11" s="59" t="s">
        <v>87</v>
      </c>
      <c r="B11" s="60" t="s">
        <v>12</v>
      </c>
      <c r="C11" s="61" t="s">
        <v>147</v>
      </c>
      <c r="D11" s="62" t="s">
        <v>10</v>
      </c>
      <c r="E11" s="62">
        <v>1</v>
      </c>
      <c r="F11" s="63">
        <v>0</v>
      </c>
      <c r="G11" s="64"/>
      <c r="H11" s="63">
        <f t="shared" ref="H11:H43" si="1">E11*F11</f>
        <v>0</v>
      </c>
      <c r="I11" s="64"/>
      <c r="J11" s="1">
        <v>2036</v>
      </c>
      <c r="K11" s="1">
        <f>E11*J11</f>
        <v>2036</v>
      </c>
    </row>
    <row r="12" spans="1:12" x14ac:dyDescent="0.25">
      <c r="A12" s="59" t="s">
        <v>88</v>
      </c>
      <c r="B12" s="60" t="s">
        <v>12</v>
      </c>
      <c r="C12" s="61" t="s">
        <v>148</v>
      </c>
      <c r="D12" s="62" t="s">
        <v>10</v>
      </c>
      <c r="E12" s="62">
        <v>0</v>
      </c>
      <c r="F12" s="63">
        <v>0</v>
      </c>
      <c r="G12" s="64"/>
      <c r="H12" s="63">
        <f t="shared" si="1"/>
        <v>0</v>
      </c>
      <c r="I12" s="64"/>
      <c r="J12" s="1">
        <v>2340</v>
      </c>
      <c r="K12" s="1">
        <f t="shared" ref="K12:K43" si="2">E12*J12</f>
        <v>0</v>
      </c>
    </row>
    <row r="13" spans="1:12" x14ac:dyDescent="0.25">
      <c r="A13" s="59" t="s">
        <v>89</v>
      </c>
      <c r="B13" s="60" t="s">
        <v>12</v>
      </c>
      <c r="C13" s="61" t="s">
        <v>245</v>
      </c>
      <c r="D13" s="62" t="s">
        <v>10</v>
      </c>
      <c r="E13" s="62">
        <v>1</v>
      </c>
      <c r="F13" s="63">
        <v>0</v>
      </c>
      <c r="G13" s="64"/>
      <c r="H13" s="63">
        <f t="shared" si="1"/>
        <v>0</v>
      </c>
      <c r="I13" s="64"/>
      <c r="J13" s="1">
        <v>2535</v>
      </c>
      <c r="K13" s="1">
        <f t="shared" si="2"/>
        <v>2535</v>
      </c>
    </row>
    <row r="14" spans="1:12" x14ac:dyDescent="0.25">
      <c r="A14" s="59" t="s">
        <v>90</v>
      </c>
      <c r="B14" s="60" t="s">
        <v>12</v>
      </c>
      <c r="C14" s="61" t="s">
        <v>246</v>
      </c>
      <c r="D14" s="62" t="s">
        <v>10</v>
      </c>
      <c r="E14" s="62">
        <v>2</v>
      </c>
      <c r="F14" s="63">
        <v>0</v>
      </c>
      <c r="G14" s="64"/>
      <c r="H14" s="63">
        <f t="shared" si="1"/>
        <v>0</v>
      </c>
      <c r="I14" s="64"/>
      <c r="J14" s="1">
        <v>2216</v>
      </c>
      <c r="K14" s="1">
        <f t="shared" si="2"/>
        <v>4432</v>
      </c>
    </row>
    <row r="15" spans="1:12" x14ac:dyDescent="0.25">
      <c r="A15" s="59" t="s">
        <v>91</v>
      </c>
      <c r="B15" s="60" t="s">
        <v>12</v>
      </c>
      <c r="C15" s="61" t="s">
        <v>247</v>
      </c>
      <c r="D15" s="62" t="s">
        <v>10</v>
      </c>
      <c r="E15" s="62">
        <v>5</v>
      </c>
      <c r="F15" s="63">
        <v>0</v>
      </c>
      <c r="G15" s="66"/>
      <c r="H15" s="63">
        <f t="shared" ref="H15" si="3">E15*F15</f>
        <v>0</v>
      </c>
      <c r="I15" s="64"/>
      <c r="J15" s="1">
        <v>815</v>
      </c>
      <c r="K15" s="1">
        <f t="shared" ref="K15" si="4">E15*J15</f>
        <v>4075</v>
      </c>
    </row>
    <row r="16" spans="1:12" x14ac:dyDescent="0.25">
      <c r="A16" s="59" t="s">
        <v>91</v>
      </c>
      <c r="B16" s="60" t="s">
        <v>12</v>
      </c>
      <c r="C16" s="61" t="s">
        <v>150</v>
      </c>
      <c r="D16" s="62" t="s">
        <v>10</v>
      </c>
      <c r="E16" s="62">
        <v>25</v>
      </c>
      <c r="F16" s="63">
        <v>0</v>
      </c>
      <c r="G16" s="66"/>
      <c r="H16" s="63">
        <f t="shared" si="1"/>
        <v>0</v>
      </c>
      <c r="I16" s="64"/>
      <c r="J16" s="1">
        <v>934</v>
      </c>
      <c r="K16" s="1">
        <f t="shared" si="2"/>
        <v>23350</v>
      </c>
    </row>
    <row r="17" spans="1:11" x14ac:dyDescent="0.25">
      <c r="A17" s="59" t="s">
        <v>92</v>
      </c>
      <c r="B17" s="60" t="s">
        <v>12</v>
      </c>
      <c r="C17" s="61" t="s">
        <v>151</v>
      </c>
      <c r="D17" s="62" t="s">
        <v>10</v>
      </c>
      <c r="E17" s="62">
        <v>58</v>
      </c>
      <c r="F17" s="63">
        <v>0</v>
      </c>
      <c r="G17" s="64"/>
      <c r="H17" s="63">
        <f t="shared" si="1"/>
        <v>0</v>
      </c>
      <c r="I17" s="64"/>
      <c r="J17" s="1">
        <v>1052</v>
      </c>
      <c r="K17" s="1">
        <f t="shared" si="2"/>
        <v>61016</v>
      </c>
    </row>
    <row r="18" spans="1:11" x14ac:dyDescent="0.25">
      <c r="A18" s="59" t="s">
        <v>93</v>
      </c>
      <c r="B18" s="60" t="s">
        <v>12</v>
      </c>
      <c r="C18" s="61" t="s">
        <v>152</v>
      </c>
      <c r="D18" s="62" t="s">
        <v>10</v>
      </c>
      <c r="E18" s="62">
        <v>115</v>
      </c>
      <c r="F18" s="63">
        <v>0</v>
      </c>
      <c r="G18" s="64"/>
      <c r="H18" s="63">
        <f t="shared" si="1"/>
        <v>0</v>
      </c>
      <c r="I18" s="64"/>
      <c r="J18" s="1">
        <v>1163</v>
      </c>
      <c r="K18" s="1">
        <f t="shared" si="2"/>
        <v>133745</v>
      </c>
    </row>
    <row r="19" spans="1:11" x14ac:dyDescent="0.25">
      <c r="A19" s="59" t="s">
        <v>94</v>
      </c>
      <c r="B19" s="60" t="s">
        <v>12</v>
      </c>
      <c r="C19" s="61" t="s">
        <v>153</v>
      </c>
      <c r="D19" s="62" t="s">
        <v>10</v>
      </c>
      <c r="E19" s="62">
        <v>85</v>
      </c>
      <c r="F19" s="63">
        <v>0</v>
      </c>
      <c r="G19" s="64"/>
      <c r="H19" s="63">
        <f t="shared" si="1"/>
        <v>0</v>
      </c>
      <c r="I19" s="64"/>
      <c r="J19" s="1">
        <v>784</v>
      </c>
      <c r="K19" s="1">
        <f t="shared" si="2"/>
        <v>66640</v>
      </c>
    </row>
    <row r="20" spans="1:11" x14ac:dyDescent="0.25">
      <c r="A20" s="59" t="s">
        <v>95</v>
      </c>
      <c r="B20" s="60" t="s">
        <v>12</v>
      </c>
      <c r="C20" s="61" t="s">
        <v>154</v>
      </c>
      <c r="D20" s="62" t="s">
        <v>10</v>
      </c>
      <c r="E20" s="62">
        <v>80</v>
      </c>
      <c r="F20" s="63">
        <v>0</v>
      </c>
      <c r="G20" s="64"/>
      <c r="H20" s="63">
        <f t="shared" si="1"/>
        <v>0</v>
      </c>
      <c r="I20" s="64"/>
      <c r="J20" s="1">
        <v>1399</v>
      </c>
      <c r="K20" s="1">
        <f t="shared" si="2"/>
        <v>111920</v>
      </c>
    </row>
    <row r="21" spans="1:11" x14ac:dyDescent="0.25">
      <c r="A21" s="59" t="s">
        <v>96</v>
      </c>
      <c r="B21" s="60" t="s">
        <v>12</v>
      </c>
      <c r="C21" s="61" t="s">
        <v>155</v>
      </c>
      <c r="D21" s="62" t="s">
        <v>10</v>
      </c>
      <c r="E21" s="62">
        <v>15</v>
      </c>
      <c r="F21" s="63">
        <v>0</v>
      </c>
      <c r="G21" s="64"/>
      <c r="H21" s="63">
        <f t="shared" si="1"/>
        <v>0</v>
      </c>
      <c r="I21" s="64"/>
      <c r="J21" s="1">
        <v>1518</v>
      </c>
      <c r="K21" s="1">
        <f t="shared" si="2"/>
        <v>22770</v>
      </c>
    </row>
    <row r="22" spans="1:11" x14ac:dyDescent="0.25">
      <c r="A22" s="59" t="s">
        <v>97</v>
      </c>
      <c r="B22" s="60" t="s">
        <v>12</v>
      </c>
      <c r="C22" s="61" t="s">
        <v>156</v>
      </c>
      <c r="D22" s="62" t="s">
        <v>10</v>
      </c>
      <c r="E22" s="62">
        <v>0</v>
      </c>
      <c r="F22" s="63">
        <v>0</v>
      </c>
      <c r="G22" s="64"/>
      <c r="H22" s="63">
        <f t="shared" si="1"/>
        <v>0</v>
      </c>
      <c r="I22" s="64"/>
      <c r="J22" s="1">
        <v>1251</v>
      </c>
      <c r="K22" s="1">
        <f t="shared" si="2"/>
        <v>0</v>
      </c>
    </row>
    <row r="23" spans="1:11" x14ac:dyDescent="0.25">
      <c r="A23" s="59" t="s">
        <v>98</v>
      </c>
      <c r="B23" s="60" t="s">
        <v>12</v>
      </c>
      <c r="C23" s="61" t="s">
        <v>157</v>
      </c>
      <c r="D23" s="62" t="s">
        <v>10</v>
      </c>
      <c r="E23" s="62">
        <v>0</v>
      </c>
      <c r="F23" s="63">
        <v>0</v>
      </c>
      <c r="G23" s="64"/>
      <c r="H23" s="63">
        <f t="shared" si="1"/>
        <v>0</v>
      </c>
      <c r="I23" s="64"/>
      <c r="J23" s="1">
        <v>1420</v>
      </c>
      <c r="K23" s="1">
        <f t="shared" si="2"/>
        <v>0</v>
      </c>
    </row>
    <row r="24" spans="1:11" x14ac:dyDescent="0.25">
      <c r="A24" s="59" t="s">
        <v>99</v>
      </c>
      <c r="B24" s="60" t="s">
        <v>12</v>
      </c>
      <c r="C24" s="61" t="s">
        <v>158</v>
      </c>
      <c r="D24" s="62" t="s">
        <v>10</v>
      </c>
      <c r="E24" s="62">
        <v>0</v>
      </c>
      <c r="F24" s="63">
        <v>0</v>
      </c>
      <c r="G24" s="64"/>
      <c r="H24" s="63">
        <f t="shared" si="1"/>
        <v>0</v>
      </c>
      <c r="I24" s="64"/>
      <c r="J24" s="1">
        <v>1585</v>
      </c>
      <c r="K24" s="1">
        <f t="shared" si="2"/>
        <v>0</v>
      </c>
    </row>
    <row r="25" spans="1:11" x14ac:dyDescent="0.25">
      <c r="A25" s="59" t="s">
        <v>100</v>
      </c>
      <c r="B25" s="60" t="s">
        <v>12</v>
      </c>
      <c r="C25" s="61" t="s">
        <v>159</v>
      </c>
      <c r="D25" s="62" t="s">
        <v>10</v>
      </c>
      <c r="E25" s="62">
        <v>21</v>
      </c>
      <c r="F25" s="63">
        <v>0</v>
      </c>
      <c r="G25" s="64"/>
      <c r="H25" s="63">
        <f t="shared" si="1"/>
        <v>0</v>
      </c>
      <c r="I25" s="64"/>
      <c r="J25" s="1">
        <v>1695</v>
      </c>
      <c r="K25" s="1">
        <f t="shared" si="2"/>
        <v>35595</v>
      </c>
    </row>
    <row r="26" spans="1:11" x14ac:dyDescent="0.25">
      <c r="A26" s="59" t="s">
        <v>101</v>
      </c>
      <c r="B26" s="60" t="s">
        <v>12</v>
      </c>
      <c r="C26" s="61" t="s">
        <v>160</v>
      </c>
      <c r="D26" s="62" t="s">
        <v>10</v>
      </c>
      <c r="E26" s="62">
        <v>9</v>
      </c>
      <c r="F26" s="63">
        <v>0</v>
      </c>
      <c r="G26" s="64"/>
      <c r="H26" s="63">
        <f t="shared" si="1"/>
        <v>0</v>
      </c>
      <c r="I26" s="64"/>
      <c r="J26" s="1">
        <v>1870</v>
      </c>
      <c r="K26" s="1">
        <f t="shared" si="2"/>
        <v>16830</v>
      </c>
    </row>
    <row r="27" spans="1:11" x14ac:dyDescent="0.25">
      <c r="A27" s="59" t="s">
        <v>102</v>
      </c>
      <c r="B27" s="60" t="s">
        <v>12</v>
      </c>
      <c r="C27" s="61" t="s">
        <v>161</v>
      </c>
      <c r="D27" s="62" t="s">
        <v>10</v>
      </c>
      <c r="E27" s="62">
        <v>1</v>
      </c>
      <c r="F27" s="63">
        <v>0</v>
      </c>
      <c r="G27" s="66"/>
      <c r="H27" s="63">
        <f t="shared" si="1"/>
        <v>0</v>
      </c>
      <c r="I27" s="64"/>
      <c r="J27" s="1">
        <v>2036</v>
      </c>
      <c r="K27" s="1">
        <f t="shared" si="2"/>
        <v>2036</v>
      </c>
    </row>
    <row r="28" spans="1:11" x14ac:dyDescent="0.25">
      <c r="A28" s="59" t="s">
        <v>103</v>
      </c>
      <c r="B28" s="60" t="s">
        <v>12</v>
      </c>
      <c r="C28" s="61" t="s">
        <v>162</v>
      </c>
      <c r="D28" s="62" t="s">
        <v>10</v>
      </c>
      <c r="E28" s="62">
        <v>0</v>
      </c>
      <c r="F28" s="63">
        <v>0</v>
      </c>
      <c r="G28" s="64"/>
      <c r="H28" s="63">
        <f t="shared" si="1"/>
        <v>0</v>
      </c>
      <c r="I28" s="64"/>
      <c r="J28" s="1">
        <v>2369</v>
      </c>
      <c r="K28" s="1">
        <f t="shared" si="2"/>
        <v>0</v>
      </c>
    </row>
    <row r="29" spans="1:11" x14ac:dyDescent="0.25">
      <c r="A29" s="59" t="s">
        <v>104</v>
      </c>
      <c r="B29" s="60" t="s">
        <v>12</v>
      </c>
      <c r="C29" s="61" t="s">
        <v>163</v>
      </c>
      <c r="D29" s="62" t="s">
        <v>10</v>
      </c>
      <c r="E29" s="62">
        <v>0</v>
      </c>
      <c r="F29" s="63">
        <v>0</v>
      </c>
      <c r="G29" s="64"/>
      <c r="H29" s="63">
        <f t="shared" si="1"/>
        <v>0</v>
      </c>
      <c r="I29" s="64"/>
      <c r="J29" s="1">
        <v>1560</v>
      </c>
      <c r="K29" s="1">
        <f t="shared" si="2"/>
        <v>0</v>
      </c>
    </row>
    <row r="30" spans="1:11" x14ac:dyDescent="0.25">
      <c r="A30" s="59" t="s">
        <v>105</v>
      </c>
      <c r="B30" s="60" t="s">
        <v>12</v>
      </c>
      <c r="C30" s="61" t="s">
        <v>164</v>
      </c>
      <c r="D30" s="62" t="s">
        <v>10</v>
      </c>
      <c r="E30" s="62">
        <v>18</v>
      </c>
      <c r="F30" s="63">
        <v>0</v>
      </c>
      <c r="G30" s="64"/>
      <c r="H30" s="63">
        <f t="shared" si="1"/>
        <v>0</v>
      </c>
      <c r="I30" s="64"/>
      <c r="J30" s="1">
        <v>1755</v>
      </c>
      <c r="K30" s="1">
        <f t="shared" si="2"/>
        <v>31590</v>
      </c>
    </row>
    <row r="31" spans="1:11" x14ac:dyDescent="0.25">
      <c r="A31" s="59" t="s">
        <v>106</v>
      </c>
      <c r="B31" s="60" t="s">
        <v>12</v>
      </c>
      <c r="C31" s="61" t="s">
        <v>165</v>
      </c>
      <c r="D31" s="62" t="s">
        <v>10</v>
      </c>
      <c r="E31" s="62">
        <v>1</v>
      </c>
      <c r="F31" s="63">
        <v>0</v>
      </c>
      <c r="G31" s="64"/>
      <c r="H31" s="63">
        <f t="shared" si="1"/>
        <v>0</v>
      </c>
      <c r="I31" s="64"/>
      <c r="J31" s="1">
        <v>1950</v>
      </c>
      <c r="K31" s="1">
        <f t="shared" si="2"/>
        <v>1950</v>
      </c>
    </row>
    <row r="32" spans="1:11" x14ac:dyDescent="0.25">
      <c r="A32" s="59" t="s">
        <v>107</v>
      </c>
      <c r="B32" s="60" t="s">
        <v>12</v>
      </c>
      <c r="C32" s="61" t="s">
        <v>166</v>
      </c>
      <c r="D32" s="62" t="s">
        <v>10</v>
      </c>
      <c r="E32" s="62">
        <v>1</v>
      </c>
      <c r="F32" s="63">
        <v>0</v>
      </c>
      <c r="G32" s="64"/>
      <c r="H32" s="63">
        <f t="shared" si="1"/>
        <v>0</v>
      </c>
      <c r="I32" s="64"/>
      <c r="J32" s="1">
        <v>2145</v>
      </c>
      <c r="K32" s="1">
        <f t="shared" si="2"/>
        <v>2145</v>
      </c>
    </row>
    <row r="33" spans="1:12" x14ac:dyDescent="0.25">
      <c r="A33" s="59" t="s">
        <v>108</v>
      </c>
      <c r="B33" s="60" t="s">
        <v>12</v>
      </c>
      <c r="C33" s="61" t="s">
        <v>167</v>
      </c>
      <c r="D33" s="62" t="s">
        <v>10</v>
      </c>
      <c r="E33" s="62">
        <v>0</v>
      </c>
      <c r="F33" s="63">
        <v>0</v>
      </c>
      <c r="G33" s="64"/>
      <c r="H33" s="63">
        <f t="shared" si="1"/>
        <v>0</v>
      </c>
      <c r="I33" s="64"/>
      <c r="J33" s="1">
        <v>2535</v>
      </c>
      <c r="K33" s="1">
        <f t="shared" si="2"/>
        <v>0</v>
      </c>
    </row>
    <row r="34" spans="1:12" x14ac:dyDescent="0.25">
      <c r="A34" s="59" t="s">
        <v>109</v>
      </c>
      <c r="B34" s="60" t="s">
        <v>12</v>
      </c>
      <c r="C34" s="61" t="s">
        <v>168</v>
      </c>
      <c r="D34" s="62" t="s">
        <v>10</v>
      </c>
      <c r="E34" s="62">
        <v>0</v>
      </c>
      <c r="F34" s="63">
        <v>0</v>
      </c>
      <c r="G34" s="64"/>
      <c r="H34" s="63">
        <f t="shared" si="1"/>
        <v>0</v>
      </c>
      <c r="I34" s="64"/>
      <c r="J34" s="1">
        <v>2730</v>
      </c>
      <c r="K34" s="1">
        <f t="shared" si="2"/>
        <v>0</v>
      </c>
    </row>
    <row r="35" spans="1:12" x14ac:dyDescent="0.25">
      <c r="A35" s="59" t="s">
        <v>110</v>
      </c>
      <c r="B35" s="60" t="s">
        <v>12</v>
      </c>
      <c r="C35" s="61" t="s">
        <v>169</v>
      </c>
      <c r="D35" s="62" t="s">
        <v>10</v>
      </c>
      <c r="E35" s="62">
        <v>0</v>
      </c>
      <c r="F35" s="63">
        <v>0</v>
      </c>
      <c r="G35" s="64"/>
      <c r="H35" s="63">
        <f t="shared" si="1"/>
        <v>0</v>
      </c>
      <c r="I35" s="64"/>
      <c r="J35" s="1">
        <v>2925</v>
      </c>
      <c r="K35" s="1">
        <f t="shared" si="2"/>
        <v>0</v>
      </c>
    </row>
    <row r="36" spans="1:12" x14ac:dyDescent="0.25">
      <c r="A36" s="59" t="s">
        <v>111</v>
      </c>
      <c r="B36" s="60" t="s">
        <v>12</v>
      </c>
      <c r="C36" s="61" t="s">
        <v>170</v>
      </c>
      <c r="D36" s="62" t="s">
        <v>10</v>
      </c>
      <c r="E36" s="62">
        <v>112</v>
      </c>
      <c r="F36" s="63">
        <v>0</v>
      </c>
      <c r="G36" s="66"/>
      <c r="H36" s="63">
        <f t="shared" si="1"/>
        <v>0</v>
      </c>
      <c r="I36" s="64"/>
      <c r="J36" s="1">
        <v>1114</v>
      </c>
      <c r="K36" s="1">
        <f t="shared" si="2"/>
        <v>124768</v>
      </c>
    </row>
    <row r="37" spans="1:12" x14ac:dyDescent="0.25">
      <c r="A37" s="59"/>
      <c r="B37" s="60" t="s">
        <v>12</v>
      </c>
      <c r="C37" s="61" t="s">
        <v>171</v>
      </c>
      <c r="D37" s="62" t="s">
        <v>10</v>
      </c>
      <c r="E37" s="62">
        <v>63</v>
      </c>
      <c r="F37" s="63">
        <v>0</v>
      </c>
      <c r="G37" s="66"/>
      <c r="H37" s="63">
        <f t="shared" si="1"/>
        <v>0</v>
      </c>
      <c r="I37" s="64"/>
      <c r="J37" s="1">
        <v>1393</v>
      </c>
      <c r="K37" s="1">
        <f t="shared" si="2"/>
        <v>87759</v>
      </c>
    </row>
    <row r="38" spans="1:12" x14ac:dyDescent="0.25">
      <c r="A38" s="59"/>
      <c r="B38" s="60" t="s">
        <v>12</v>
      </c>
      <c r="C38" s="61" t="s">
        <v>172</v>
      </c>
      <c r="D38" s="62" t="s">
        <v>10</v>
      </c>
      <c r="E38" s="62">
        <v>5</v>
      </c>
      <c r="F38" s="63">
        <v>0</v>
      </c>
      <c r="G38" s="66"/>
      <c r="H38" s="63">
        <f t="shared" si="1"/>
        <v>0</v>
      </c>
      <c r="I38" s="64"/>
      <c r="J38" s="1">
        <v>1671</v>
      </c>
      <c r="K38" s="1">
        <f t="shared" si="2"/>
        <v>8355</v>
      </c>
    </row>
    <row r="39" spans="1:12" x14ac:dyDescent="0.25">
      <c r="A39" s="59"/>
      <c r="B39" s="60" t="s">
        <v>12</v>
      </c>
      <c r="C39" s="61" t="s">
        <v>173</v>
      </c>
      <c r="D39" s="62" t="s">
        <v>10</v>
      </c>
      <c r="E39" s="62">
        <v>0</v>
      </c>
      <c r="F39" s="63">
        <v>0</v>
      </c>
      <c r="G39" s="66"/>
      <c r="H39" s="63">
        <f t="shared" si="1"/>
        <v>0</v>
      </c>
      <c r="I39" s="64"/>
      <c r="J39" s="1">
        <v>1950</v>
      </c>
      <c r="K39" s="1">
        <f t="shared" si="2"/>
        <v>0</v>
      </c>
    </row>
    <row r="40" spans="1:12" x14ac:dyDescent="0.25">
      <c r="A40" s="59"/>
      <c r="B40" s="60" t="s">
        <v>12</v>
      </c>
      <c r="C40" s="61" t="s">
        <v>174</v>
      </c>
      <c r="D40" s="62" t="s">
        <v>10</v>
      </c>
      <c r="E40" s="62">
        <v>0</v>
      </c>
      <c r="F40" s="63">
        <v>0</v>
      </c>
      <c r="G40" s="66"/>
      <c r="H40" s="63">
        <f t="shared" si="1"/>
        <v>0</v>
      </c>
      <c r="I40" s="64"/>
      <c r="J40" s="1">
        <v>2228</v>
      </c>
      <c r="K40" s="1">
        <f t="shared" si="2"/>
        <v>0</v>
      </c>
    </row>
    <row r="41" spans="1:12" x14ac:dyDescent="0.25">
      <c r="A41" s="59"/>
      <c r="B41" s="60" t="s">
        <v>12</v>
      </c>
      <c r="C41" s="61" t="s">
        <v>175</v>
      </c>
      <c r="D41" s="62" t="s">
        <v>10</v>
      </c>
      <c r="E41" s="62">
        <v>0</v>
      </c>
      <c r="F41" s="63">
        <v>0</v>
      </c>
      <c r="G41" s="66"/>
      <c r="H41" s="63">
        <f t="shared" si="1"/>
        <v>0</v>
      </c>
      <c r="I41" s="64"/>
      <c r="J41" s="1">
        <v>2507</v>
      </c>
      <c r="K41" s="1">
        <f t="shared" si="2"/>
        <v>0</v>
      </c>
    </row>
    <row r="42" spans="1:12" x14ac:dyDescent="0.25">
      <c r="A42" s="59" t="s">
        <v>112</v>
      </c>
      <c r="B42" s="60" t="s">
        <v>12</v>
      </c>
      <c r="C42" s="61" t="s">
        <v>176</v>
      </c>
      <c r="D42" s="62" t="s">
        <v>10</v>
      </c>
      <c r="E42" s="62">
        <v>0</v>
      </c>
      <c r="F42" s="63">
        <v>0</v>
      </c>
      <c r="G42" s="66"/>
      <c r="H42" s="63">
        <f t="shared" si="1"/>
        <v>0</v>
      </c>
      <c r="I42" s="64"/>
      <c r="J42" s="1">
        <v>2785</v>
      </c>
      <c r="K42" s="1">
        <f t="shared" si="2"/>
        <v>0</v>
      </c>
    </row>
    <row r="43" spans="1:12" ht="15.75" thickBot="1" x14ac:dyDescent="0.3">
      <c r="A43" s="59" t="s">
        <v>113</v>
      </c>
      <c r="B43" s="60" t="s">
        <v>12</v>
      </c>
      <c r="C43" s="61" t="s">
        <v>177</v>
      </c>
      <c r="D43" s="62" t="s">
        <v>10</v>
      </c>
      <c r="E43" s="62">
        <v>0</v>
      </c>
      <c r="F43" s="63">
        <v>0</v>
      </c>
      <c r="G43" s="66"/>
      <c r="H43" s="63">
        <f t="shared" si="1"/>
        <v>0</v>
      </c>
      <c r="I43" s="64"/>
      <c r="J43" s="1">
        <v>3064</v>
      </c>
      <c r="K43" s="1">
        <f t="shared" si="2"/>
        <v>0</v>
      </c>
    </row>
    <row r="44" spans="1:12" s="8" customFormat="1" ht="15.75" x14ac:dyDescent="0.25">
      <c r="A44" s="30"/>
      <c r="B44" s="31"/>
      <c r="C44" s="32" t="s">
        <v>193</v>
      </c>
      <c r="D44" s="33"/>
      <c r="E44" s="33"/>
      <c r="F44" s="34"/>
      <c r="G44" s="35"/>
      <c r="H44" s="36">
        <f>SUM(H7:H43)</f>
        <v>0</v>
      </c>
      <c r="I44" s="37">
        <f>SUM(I7:I43)</f>
        <v>0</v>
      </c>
    </row>
    <row r="45" spans="1:12" ht="16.5" thickBot="1" x14ac:dyDescent="0.3">
      <c r="A45" s="38"/>
      <c r="B45" s="39"/>
      <c r="C45" s="40" t="s">
        <v>117</v>
      </c>
      <c r="D45" s="41"/>
      <c r="E45" s="41"/>
      <c r="F45" s="42"/>
      <c r="G45" s="43"/>
      <c r="H45" s="44"/>
      <c r="I45" s="45">
        <f>SUM(H44:I44)</f>
        <v>0</v>
      </c>
    </row>
    <row r="46" spans="1:12" ht="15.75" thickBot="1" x14ac:dyDescent="0.3">
      <c r="A46" s="54"/>
      <c r="B46" s="55"/>
      <c r="C46" s="56"/>
      <c r="D46" s="56"/>
      <c r="E46" s="56"/>
      <c r="F46" s="57"/>
      <c r="G46" s="58"/>
      <c r="H46" s="57"/>
      <c r="I46" s="58"/>
    </row>
    <row r="47" spans="1:12" ht="30" x14ac:dyDescent="0.25">
      <c r="A47" s="26"/>
      <c r="B47" s="27"/>
      <c r="C47" s="20" t="s">
        <v>85</v>
      </c>
      <c r="D47" s="28"/>
      <c r="E47" s="28"/>
      <c r="F47" s="24"/>
      <c r="G47" s="25"/>
      <c r="H47" s="24"/>
      <c r="I47" s="29"/>
      <c r="J47" s="1" t="s">
        <v>146</v>
      </c>
      <c r="K47" s="1" t="s">
        <v>204</v>
      </c>
      <c r="L47" s="1" t="s">
        <v>206</v>
      </c>
    </row>
    <row r="48" spans="1:12" x14ac:dyDescent="0.25">
      <c r="A48" s="21">
        <v>28</v>
      </c>
      <c r="B48" s="22" t="s">
        <v>9</v>
      </c>
      <c r="C48" s="20" t="s">
        <v>145</v>
      </c>
      <c r="D48" s="23" t="s">
        <v>86</v>
      </c>
      <c r="E48" s="82">
        <f>L48/100</f>
        <v>0</v>
      </c>
      <c r="F48" s="24"/>
      <c r="G48" s="25">
        <v>0</v>
      </c>
      <c r="H48" s="24"/>
      <c r="I48" s="25">
        <f>E48*G48</f>
        <v>0</v>
      </c>
      <c r="K48" s="1">
        <f>SUM(K49:K71)</f>
        <v>0</v>
      </c>
      <c r="L48" s="1">
        <f>K48/1000</f>
        <v>0</v>
      </c>
    </row>
    <row r="49" spans="1:11" x14ac:dyDescent="0.25">
      <c r="A49" s="59" t="s">
        <v>87</v>
      </c>
      <c r="B49" s="60" t="s">
        <v>12</v>
      </c>
      <c r="C49" s="61" t="s">
        <v>147</v>
      </c>
      <c r="D49" s="62" t="s">
        <v>10</v>
      </c>
      <c r="E49" s="62">
        <v>0</v>
      </c>
      <c r="F49" s="63">
        <v>0</v>
      </c>
      <c r="G49" s="64"/>
      <c r="H49" s="63">
        <f t="shared" ref="H49:H71" si="5">E49*F49</f>
        <v>0</v>
      </c>
      <c r="I49" s="64"/>
      <c r="J49" s="1">
        <v>2036</v>
      </c>
      <c r="K49" s="1">
        <f>E49*J49</f>
        <v>0</v>
      </c>
    </row>
    <row r="50" spans="1:11" x14ac:dyDescent="0.25">
      <c r="A50" s="59" t="s">
        <v>88</v>
      </c>
      <c r="B50" s="60" t="s">
        <v>12</v>
      </c>
      <c r="C50" s="61" t="s">
        <v>199</v>
      </c>
      <c r="D50" s="62" t="s">
        <v>10</v>
      </c>
      <c r="E50" s="62">
        <v>0</v>
      </c>
      <c r="F50" s="63">
        <v>0</v>
      </c>
      <c r="G50" s="64"/>
      <c r="H50" s="63">
        <f t="shared" si="5"/>
        <v>0</v>
      </c>
      <c r="I50" s="64"/>
      <c r="J50" s="1">
        <v>2203</v>
      </c>
      <c r="K50" s="1">
        <f t="shared" ref="K50:K71" si="6">E50*J50</f>
        <v>0</v>
      </c>
    </row>
    <row r="51" spans="1:11" x14ac:dyDescent="0.25">
      <c r="A51" s="59" t="s">
        <v>89</v>
      </c>
      <c r="B51" s="60" t="s">
        <v>12</v>
      </c>
      <c r="C51" s="61" t="s">
        <v>149</v>
      </c>
      <c r="D51" s="62" t="s">
        <v>10</v>
      </c>
      <c r="E51" s="62">
        <v>0</v>
      </c>
      <c r="F51" s="63">
        <v>0</v>
      </c>
      <c r="G51" s="64"/>
      <c r="H51" s="63">
        <f t="shared" si="5"/>
        <v>0</v>
      </c>
      <c r="I51" s="64"/>
      <c r="J51" s="1">
        <v>2730</v>
      </c>
      <c r="K51" s="1">
        <f t="shared" si="6"/>
        <v>0</v>
      </c>
    </row>
    <row r="52" spans="1:11" x14ac:dyDescent="0.25">
      <c r="A52" s="59" t="s">
        <v>90</v>
      </c>
      <c r="B52" s="60" t="s">
        <v>12</v>
      </c>
      <c r="C52" s="61" t="s">
        <v>200</v>
      </c>
      <c r="D52" s="62" t="s">
        <v>10</v>
      </c>
      <c r="E52" s="62">
        <v>0</v>
      </c>
      <c r="F52" s="63">
        <v>0</v>
      </c>
      <c r="G52" s="64"/>
      <c r="H52" s="63">
        <f t="shared" si="5"/>
        <v>0</v>
      </c>
      <c r="I52" s="64"/>
      <c r="J52" s="1">
        <v>2849</v>
      </c>
      <c r="K52" s="1">
        <f t="shared" si="6"/>
        <v>0</v>
      </c>
    </row>
    <row r="53" spans="1:11" x14ac:dyDescent="0.25">
      <c r="A53" s="59" t="s">
        <v>91</v>
      </c>
      <c r="B53" s="60" t="s">
        <v>12</v>
      </c>
      <c r="C53" s="61" t="s">
        <v>150</v>
      </c>
      <c r="D53" s="62" t="s">
        <v>10</v>
      </c>
      <c r="E53" s="62">
        <v>0</v>
      </c>
      <c r="F53" s="63">
        <v>0</v>
      </c>
      <c r="G53" s="66"/>
      <c r="H53" s="63">
        <f t="shared" si="5"/>
        <v>0</v>
      </c>
      <c r="I53" s="64"/>
      <c r="J53" s="1">
        <v>934</v>
      </c>
      <c r="K53" s="1">
        <f t="shared" si="6"/>
        <v>0</v>
      </c>
    </row>
    <row r="54" spans="1:11" x14ac:dyDescent="0.25">
      <c r="A54" s="59" t="s">
        <v>92</v>
      </c>
      <c r="B54" s="60" t="s">
        <v>12</v>
      </c>
      <c r="C54" s="61" t="s">
        <v>151</v>
      </c>
      <c r="D54" s="62" t="s">
        <v>10</v>
      </c>
      <c r="E54" s="62">
        <v>0</v>
      </c>
      <c r="F54" s="63">
        <v>0</v>
      </c>
      <c r="G54" s="64"/>
      <c r="H54" s="63">
        <f t="shared" si="5"/>
        <v>0</v>
      </c>
      <c r="I54" s="64"/>
      <c r="J54" s="1">
        <v>1052</v>
      </c>
      <c r="K54" s="1">
        <f t="shared" si="6"/>
        <v>0</v>
      </c>
    </row>
    <row r="55" spans="1:11" x14ac:dyDescent="0.25">
      <c r="A55" s="59" t="s">
        <v>93</v>
      </c>
      <c r="B55" s="60" t="s">
        <v>12</v>
      </c>
      <c r="C55" s="61" t="s">
        <v>152</v>
      </c>
      <c r="D55" s="62" t="s">
        <v>10</v>
      </c>
      <c r="E55" s="62">
        <v>0</v>
      </c>
      <c r="F55" s="63">
        <v>0</v>
      </c>
      <c r="G55" s="64"/>
      <c r="H55" s="63">
        <f t="shared" si="5"/>
        <v>0</v>
      </c>
      <c r="I55" s="64"/>
      <c r="J55" s="1">
        <v>1163</v>
      </c>
      <c r="K55" s="1">
        <f t="shared" si="6"/>
        <v>0</v>
      </c>
    </row>
    <row r="56" spans="1:11" x14ac:dyDescent="0.25">
      <c r="A56" s="59" t="s">
        <v>94</v>
      </c>
      <c r="B56" s="60" t="s">
        <v>12</v>
      </c>
      <c r="C56" s="61" t="s">
        <v>153</v>
      </c>
      <c r="D56" s="62" t="s">
        <v>10</v>
      </c>
      <c r="E56" s="62">
        <v>0</v>
      </c>
      <c r="F56" s="63">
        <v>0</v>
      </c>
      <c r="G56" s="64"/>
      <c r="H56" s="63">
        <f t="shared" si="5"/>
        <v>0</v>
      </c>
      <c r="I56" s="64"/>
      <c r="J56" s="1">
        <v>1281</v>
      </c>
      <c r="K56" s="1">
        <f t="shared" si="6"/>
        <v>0</v>
      </c>
    </row>
    <row r="57" spans="1:11" x14ac:dyDescent="0.25">
      <c r="A57" s="59" t="s">
        <v>95</v>
      </c>
      <c r="B57" s="60" t="s">
        <v>12</v>
      </c>
      <c r="C57" s="61" t="s">
        <v>154</v>
      </c>
      <c r="D57" s="62" t="s">
        <v>10</v>
      </c>
      <c r="E57" s="62">
        <v>0</v>
      </c>
      <c r="F57" s="63">
        <v>0</v>
      </c>
      <c r="G57" s="64"/>
      <c r="H57" s="63">
        <f t="shared" si="5"/>
        <v>0</v>
      </c>
      <c r="I57" s="64"/>
      <c r="J57" s="1">
        <v>1399</v>
      </c>
      <c r="K57" s="1">
        <f t="shared" si="6"/>
        <v>0</v>
      </c>
    </row>
    <row r="58" spans="1:11" x14ac:dyDescent="0.25">
      <c r="A58" s="59" t="s">
        <v>96</v>
      </c>
      <c r="B58" s="60" t="s">
        <v>12</v>
      </c>
      <c r="C58" s="61" t="s">
        <v>155</v>
      </c>
      <c r="D58" s="62" t="s">
        <v>10</v>
      </c>
      <c r="E58" s="62">
        <v>0</v>
      </c>
      <c r="F58" s="63">
        <v>0</v>
      </c>
      <c r="G58" s="64"/>
      <c r="H58" s="63">
        <f t="shared" si="5"/>
        <v>0</v>
      </c>
      <c r="I58" s="64"/>
      <c r="J58" s="1">
        <v>1518</v>
      </c>
      <c r="K58" s="1">
        <f t="shared" si="6"/>
        <v>0</v>
      </c>
    </row>
    <row r="59" spans="1:11" x14ac:dyDescent="0.25">
      <c r="A59" s="59" t="s">
        <v>98</v>
      </c>
      <c r="B59" s="60" t="s">
        <v>12</v>
      </c>
      <c r="C59" s="61" t="s">
        <v>157</v>
      </c>
      <c r="D59" s="62" t="s">
        <v>10</v>
      </c>
      <c r="E59" s="62">
        <v>0</v>
      </c>
      <c r="F59" s="63">
        <v>0</v>
      </c>
      <c r="G59" s="64"/>
      <c r="H59" s="63">
        <f t="shared" si="5"/>
        <v>0</v>
      </c>
      <c r="I59" s="64"/>
      <c r="J59" s="1">
        <v>1420</v>
      </c>
      <c r="K59" s="1">
        <f t="shared" si="6"/>
        <v>0</v>
      </c>
    </row>
    <row r="60" spans="1:11" x14ac:dyDescent="0.25">
      <c r="A60" s="59" t="s">
        <v>99</v>
      </c>
      <c r="B60" s="60" t="s">
        <v>12</v>
      </c>
      <c r="C60" s="61" t="s">
        <v>158</v>
      </c>
      <c r="D60" s="62" t="s">
        <v>10</v>
      </c>
      <c r="E60" s="62">
        <v>0</v>
      </c>
      <c r="F60" s="63">
        <v>0</v>
      </c>
      <c r="G60" s="64"/>
      <c r="H60" s="63">
        <f t="shared" si="5"/>
        <v>0</v>
      </c>
      <c r="I60" s="64"/>
      <c r="J60" s="1">
        <v>1585</v>
      </c>
      <c r="K60" s="1">
        <f t="shared" si="6"/>
        <v>0</v>
      </c>
    </row>
    <row r="61" spans="1:11" x14ac:dyDescent="0.25">
      <c r="A61" s="59" t="s">
        <v>100</v>
      </c>
      <c r="B61" s="60" t="s">
        <v>12</v>
      </c>
      <c r="C61" s="61" t="s">
        <v>159</v>
      </c>
      <c r="D61" s="62" t="s">
        <v>10</v>
      </c>
      <c r="E61" s="62">
        <v>0</v>
      </c>
      <c r="F61" s="63">
        <v>0</v>
      </c>
      <c r="G61" s="64"/>
      <c r="H61" s="63">
        <f t="shared" si="5"/>
        <v>0</v>
      </c>
      <c r="I61" s="64"/>
      <c r="J61" s="1">
        <v>1695</v>
      </c>
      <c r="K61" s="1">
        <f t="shared" si="6"/>
        <v>0</v>
      </c>
    </row>
    <row r="62" spans="1:11" x14ac:dyDescent="0.25">
      <c r="A62" s="59" t="s">
        <v>101</v>
      </c>
      <c r="B62" s="60" t="s">
        <v>12</v>
      </c>
      <c r="C62" s="61" t="s">
        <v>160</v>
      </c>
      <c r="D62" s="62" t="s">
        <v>10</v>
      </c>
      <c r="E62" s="62">
        <v>0</v>
      </c>
      <c r="F62" s="63">
        <v>0</v>
      </c>
      <c r="G62" s="64"/>
      <c r="H62" s="63">
        <f t="shared" si="5"/>
        <v>0</v>
      </c>
      <c r="I62" s="64"/>
      <c r="J62" s="1">
        <v>1870</v>
      </c>
      <c r="K62" s="1">
        <f t="shared" si="6"/>
        <v>0</v>
      </c>
    </row>
    <row r="63" spans="1:11" x14ac:dyDescent="0.25">
      <c r="A63" s="59" t="s">
        <v>102</v>
      </c>
      <c r="B63" s="60" t="s">
        <v>12</v>
      </c>
      <c r="C63" s="61" t="s">
        <v>161</v>
      </c>
      <c r="D63" s="62" t="s">
        <v>10</v>
      </c>
      <c r="E63" s="62">
        <v>0</v>
      </c>
      <c r="F63" s="63">
        <v>0</v>
      </c>
      <c r="G63" s="66"/>
      <c r="H63" s="63">
        <f t="shared" si="5"/>
        <v>0</v>
      </c>
      <c r="I63" s="64"/>
      <c r="J63" s="1">
        <v>2036</v>
      </c>
      <c r="K63" s="1">
        <f t="shared" si="6"/>
        <v>0</v>
      </c>
    </row>
    <row r="64" spans="1:11" x14ac:dyDescent="0.25">
      <c r="A64" s="59" t="s">
        <v>104</v>
      </c>
      <c r="B64" s="60" t="s">
        <v>12</v>
      </c>
      <c r="C64" s="61" t="s">
        <v>201</v>
      </c>
      <c r="D64" s="62" t="s">
        <v>10</v>
      </c>
      <c r="E64" s="62">
        <v>0</v>
      </c>
      <c r="F64" s="63">
        <v>0</v>
      </c>
      <c r="G64" s="64"/>
      <c r="H64" s="63">
        <f t="shared" si="5"/>
        <v>0</v>
      </c>
      <c r="I64" s="64"/>
      <c r="J64" s="1">
        <v>1170</v>
      </c>
      <c r="K64" s="1">
        <f t="shared" si="6"/>
        <v>0</v>
      </c>
    </row>
    <row r="65" spans="1:11" x14ac:dyDescent="0.25">
      <c r="A65" s="59" t="s">
        <v>105</v>
      </c>
      <c r="B65" s="60" t="s">
        <v>12</v>
      </c>
      <c r="C65" s="61" t="s">
        <v>202</v>
      </c>
      <c r="D65" s="62" t="s">
        <v>10</v>
      </c>
      <c r="E65" s="62">
        <v>0</v>
      </c>
      <c r="F65" s="63">
        <v>0</v>
      </c>
      <c r="G65" s="64"/>
      <c r="H65" s="63">
        <f t="shared" si="5"/>
        <v>0</v>
      </c>
      <c r="I65" s="64"/>
      <c r="J65" s="1">
        <v>1365</v>
      </c>
      <c r="K65" s="1">
        <f t="shared" si="6"/>
        <v>0</v>
      </c>
    </row>
    <row r="66" spans="1:11" x14ac:dyDescent="0.25">
      <c r="A66" s="59" t="s">
        <v>106</v>
      </c>
      <c r="B66" s="60" t="s">
        <v>12</v>
      </c>
      <c r="C66" s="61" t="s">
        <v>165</v>
      </c>
      <c r="D66" s="62" t="s">
        <v>10</v>
      </c>
      <c r="E66" s="62">
        <v>0</v>
      </c>
      <c r="F66" s="63">
        <v>0</v>
      </c>
      <c r="G66" s="64"/>
      <c r="H66" s="63">
        <f t="shared" si="5"/>
        <v>0</v>
      </c>
      <c r="I66" s="64"/>
      <c r="J66" s="1">
        <v>1950</v>
      </c>
      <c r="K66" s="1">
        <f t="shared" si="6"/>
        <v>0</v>
      </c>
    </row>
    <row r="67" spans="1:11" x14ac:dyDescent="0.25">
      <c r="A67" s="59" t="s">
        <v>108</v>
      </c>
      <c r="B67" s="60" t="s">
        <v>12</v>
      </c>
      <c r="C67" s="61" t="s">
        <v>167</v>
      </c>
      <c r="D67" s="62" t="s">
        <v>10</v>
      </c>
      <c r="E67" s="62">
        <v>0</v>
      </c>
      <c r="F67" s="63">
        <v>0</v>
      </c>
      <c r="G67" s="64"/>
      <c r="H67" s="63">
        <f t="shared" si="5"/>
        <v>0</v>
      </c>
      <c r="I67" s="64"/>
      <c r="J67" s="1">
        <v>2535</v>
      </c>
      <c r="K67" s="1">
        <f t="shared" si="6"/>
        <v>0</v>
      </c>
    </row>
    <row r="68" spans="1:11" x14ac:dyDescent="0.25">
      <c r="A68" s="59" t="s">
        <v>111</v>
      </c>
      <c r="B68" s="60" t="s">
        <v>12</v>
      </c>
      <c r="C68" s="61" t="s">
        <v>170</v>
      </c>
      <c r="D68" s="62" t="s">
        <v>10</v>
      </c>
      <c r="E68" s="62">
        <v>0</v>
      </c>
      <c r="F68" s="63">
        <v>0</v>
      </c>
      <c r="G68" s="66"/>
      <c r="H68" s="63">
        <f t="shared" si="5"/>
        <v>0</v>
      </c>
      <c r="I68" s="64"/>
      <c r="J68" s="1">
        <v>1114</v>
      </c>
      <c r="K68" s="1">
        <f t="shared" si="6"/>
        <v>0</v>
      </c>
    </row>
    <row r="69" spans="1:11" x14ac:dyDescent="0.25">
      <c r="A69" s="59"/>
      <c r="B69" s="60" t="s">
        <v>12</v>
      </c>
      <c r="C69" s="61" t="s">
        <v>171</v>
      </c>
      <c r="D69" s="62" t="s">
        <v>10</v>
      </c>
      <c r="E69" s="62">
        <v>0</v>
      </c>
      <c r="F69" s="63">
        <v>0</v>
      </c>
      <c r="G69" s="66"/>
      <c r="H69" s="63">
        <f t="shared" si="5"/>
        <v>0</v>
      </c>
      <c r="I69" s="64"/>
      <c r="J69" s="1">
        <v>1393</v>
      </c>
      <c r="K69" s="1">
        <f t="shared" si="6"/>
        <v>0</v>
      </c>
    </row>
    <row r="70" spans="1:11" x14ac:dyDescent="0.25">
      <c r="A70" s="59"/>
      <c r="B70" s="60" t="s">
        <v>12</v>
      </c>
      <c r="C70" s="61" t="s">
        <v>172</v>
      </c>
      <c r="D70" s="62" t="s">
        <v>10</v>
      </c>
      <c r="E70" s="62">
        <v>0</v>
      </c>
      <c r="F70" s="63">
        <v>0</v>
      </c>
      <c r="G70" s="66"/>
      <c r="H70" s="63">
        <f t="shared" si="5"/>
        <v>0</v>
      </c>
      <c r="I70" s="64"/>
      <c r="J70" s="1">
        <v>1671</v>
      </c>
      <c r="K70" s="1">
        <f t="shared" si="6"/>
        <v>0</v>
      </c>
    </row>
    <row r="71" spans="1:11" ht="15.75" thickBot="1" x14ac:dyDescent="0.3">
      <c r="A71" s="59"/>
      <c r="B71" s="60" t="s">
        <v>12</v>
      </c>
      <c r="C71" s="61" t="s">
        <v>174</v>
      </c>
      <c r="D71" s="62" t="s">
        <v>10</v>
      </c>
      <c r="E71" s="62">
        <v>0</v>
      </c>
      <c r="F71" s="63">
        <v>0</v>
      </c>
      <c r="G71" s="66"/>
      <c r="H71" s="63">
        <f t="shared" si="5"/>
        <v>0</v>
      </c>
      <c r="I71" s="64"/>
      <c r="J71" s="1">
        <v>2228</v>
      </c>
      <c r="K71" s="1">
        <f t="shared" si="6"/>
        <v>0</v>
      </c>
    </row>
    <row r="72" spans="1:11" ht="15" customHeight="1" x14ac:dyDescent="0.25">
      <c r="A72" s="30"/>
      <c r="B72" s="31"/>
      <c r="C72" s="32" t="s">
        <v>203</v>
      </c>
      <c r="D72" s="33"/>
      <c r="E72" s="33"/>
      <c r="F72" s="34"/>
      <c r="G72" s="35"/>
      <c r="H72" s="36">
        <f>SUM(H47:H71)</f>
        <v>0</v>
      </c>
      <c r="I72" s="37">
        <f>SUM(I47:I71)</f>
        <v>0</v>
      </c>
    </row>
    <row r="73" spans="1:11" ht="15" customHeight="1" thickBot="1" x14ac:dyDescent="0.3">
      <c r="A73" s="38"/>
      <c r="B73" s="39"/>
      <c r="C73" s="40" t="s">
        <v>117</v>
      </c>
      <c r="D73" s="41"/>
      <c r="E73" s="41"/>
      <c r="F73" s="42"/>
      <c r="G73" s="43"/>
      <c r="H73" s="44"/>
      <c r="I73" s="45">
        <f>SUM(H72:I72)</f>
        <v>0</v>
      </c>
    </row>
    <row r="74" spans="1:11" ht="15" customHeight="1" x14ac:dyDescent="0.25">
      <c r="C74" s="46"/>
      <c r="E74" s="5"/>
      <c r="I74" s="47"/>
    </row>
    <row r="75" spans="1:11" x14ac:dyDescent="0.25">
      <c r="A75" s="48"/>
      <c r="B75" s="49"/>
      <c r="C75" s="50"/>
      <c r="D75" s="50"/>
      <c r="E75" s="50"/>
      <c r="F75" s="149"/>
      <c r="G75" s="149"/>
      <c r="H75" s="149"/>
      <c r="I75" s="149"/>
    </row>
    <row r="76" spans="1:11" x14ac:dyDescent="0.25">
      <c r="A76" s="48"/>
      <c r="B76" s="49"/>
      <c r="C76" s="50"/>
      <c r="D76" s="50"/>
      <c r="E76" s="50"/>
      <c r="F76" s="149"/>
      <c r="G76" s="149"/>
      <c r="H76" s="149"/>
      <c r="I76" s="149"/>
    </row>
    <row r="77" spans="1:11" x14ac:dyDescent="0.25">
      <c r="A77" s="51"/>
      <c r="B77" s="52"/>
      <c r="C77" s="51"/>
      <c r="G77" s="53"/>
      <c r="H77" s="53"/>
    </row>
  </sheetData>
  <mergeCells count="9">
    <mergeCell ref="F3:G3"/>
    <mergeCell ref="H3:I3"/>
    <mergeCell ref="F75:I75"/>
    <mergeCell ref="F76:I76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 К21</vt:lpstr>
      <vt:lpstr>Радиаторы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dcterms:created xsi:type="dcterms:W3CDTF">2024-06-03T09:58:33Z</dcterms:created>
  <dcterms:modified xsi:type="dcterms:W3CDTF">2024-06-04T13:34:00Z</dcterms:modified>
</cp:coreProperties>
</file>