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A7DDC85-CA4D-481C-83A2-630BAA36D6B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7.09-Бланк КП- 21 мет двери" sheetId="13" r:id="rId1"/>
    <sheet name="17.09_Бланк КП- 21 двери ал." sheetId="14" r:id="rId2"/>
    <sheet name="17.09.24_21 кор разделам" sheetId="12" r:id="rId3"/>
    <sheet name="двери по этажам" sheetId="2" r:id="rId4"/>
    <sheet name="Лист3" sheetId="3" r:id="rId5"/>
  </sheets>
  <definedNames>
    <definedName name="_xlnm.Print_Area" localSheetId="2">'17.09.24_21 кор разделам'!$A$1:$L$64</definedName>
    <definedName name="_xlnm.Print_Area" localSheetId="1">'17.09_Бланк КП- 21 двери ал.'!$A$1:$L$15</definedName>
    <definedName name="_xlnm.Print_Area" localSheetId="0">'17.09-Бланк КП- 21 мет двери'!$A$1:$L$30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4" l="1"/>
  <c r="P17" i="14"/>
  <c r="O16" i="14"/>
  <c r="P16" i="14"/>
  <c r="N16" i="14"/>
  <c r="O15" i="14"/>
  <c r="N15" i="14"/>
  <c r="P15" i="14" s="1"/>
  <c r="M15" i="14"/>
  <c r="O14" i="14"/>
  <c r="N14" i="14"/>
  <c r="P14" i="14" s="1"/>
  <c r="M14" i="14"/>
  <c r="O13" i="14"/>
  <c r="N13" i="14"/>
  <c r="P13" i="14" s="1"/>
  <c r="M13" i="14"/>
  <c r="O12" i="14"/>
  <c r="N12" i="14"/>
  <c r="P12" i="14" s="1"/>
  <c r="M12" i="14"/>
  <c r="J31" i="13"/>
  <c r="P32" i="13"/>
  <c r="P31" i="13"/>
  <c r="O31" i="13"/>
  <c r="N31" i="13"/>
  <c r="O30" i="13"/>
  <c r="N30" i="13"/>
  <c r="P30" i="13" s="1"/>
  <c r="M30" i="13"/>
  <c r="O29" i="13"/>
  <c r="N29" i="13"/>
  <c r="P29" i="13" s="1"/>
  <c r="M29" i="13"/>
  <c r="O28" i="13"/>
  <c r="N28" i="13"/>
  <c r="P28" i="13" s="1"/>
  <c r="M28" i="13"/>
  <c r="O27" i="13"/>
  <c r="N27" i="13"/>
  <c r="P27" i="13" s="1"/>
  <c r="M27" i="13"/>
  <c r="O26" i="13"/>
  <c r="N26" i="13"/>
  <c r="P26" i="13" s="1"/>
  <c r="M26" i="13"/>
  <c r="O25" i="13"/>
  <c r="N25" i="13"/>
  <c r="P25" i="13" s="1"/>
  <c r="M25" i="13"/>
  <c r="O23" i="13"/>
  <c r="N23" i="13"/>
  <c r="P23" i="13" s="1"/>
  <c r="M23" i="13"/>
  <c r="O22" i="13"/>
  <c r="N22" i="13"/>
  <c r="P22" i="13" s="1"/>
  <c r="M22" i="13"/>
  <c r="P21" i="13"/>
  <c r="O21" i="13"/>
  <c r="N21" i="13"/>
  <c r="M21" i="13"/>
  <c r="O20" i="13"/>
  <c r="N20" i="13"/>
  <c r="P20" i="13" s="1"/>
  <c r="M20" i="13"/>
  <c r="O17" i="13"/>
  <c r="N17" i="13"/>
  <c r="P17" i="13" s="1"/>
  <c r="M17" i="13"/>
  <c r="O16" i="13"/>
  <c r="N16" i="13"/>
  <c r="P16" i="13" s="1"/>
  <c r="M16" i="13"/>
  <c r="O15" i="13"/>
  <c r="N15" i="13"/>
  <c r="P15" i="13" s="1"/>
  <c r="M15" i="13"/>
  <c r="P13" i="13"/>
  <c r="O13" i="13"/>
  <c r="N13" i="13"/>
  <c r="M13" i="13"/>
  <c r="M28" i="2" l="1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J11" i="2"/>
  <c r="M11" i="2" s="1"/>
  <c r="J10" i="2"/>
  <c r="M10" i="2" s="1"/>
  <c r="M9" i="2"/>
  <c r="M8" i="2"/>
  <c r="K7" i="2"/>
  <c r="J7" i="2"/>
  <c r="M7" i="2" s="1"/>
  <c r="M6" i="2"/>
  <c r="K6" i="2"/>
  <c r="J6" i="2"/>
  <c r="K42" i="12"/>
  <c r="K41" i="12"/>
  <c r="K40" i="12"/>
  <c r="K39" i="12"/>
  <c r="K43" i="12" s="1"/>
  <c r="K36" i="12"/>
  <c r="K35" i="12"/>
  <c r="K34" i="12"/>
  <c r="K33" i="12"/>
  <c r="K32" i="12"/>
  <c r="K31" i="12"/>
  <c r="K28" i="12"/>
  <c r="K27" i="12"/>
  <c r="K26" i="12"/>
  <c r="K25" i="12"/>
  <c r="K21" i="12"/>
  <c r="K20" i="12"/>
  <c r="K19" i="12"/>
  <c r="K15" i="12"/>
  <c r="K16" i="12" s="1"/>
  <c r="K29" i="12" l="1"/>
  <c r="K22" i="12"/>
  <c r="K37" i="12"/>
  <c r="K44" i="12" l="1"/>
</calcChain>
</file>

<file path=xl/sharedStrings.xml><?xml version="1.0" encoding="utf-8"?>
<sst xmlns="http://schemas.openxmlformats.org/spreadsheetml/2006/main" count="536" uniqueCount="205">
  <si>
    <t>Обозначение</t>
  </si>
  <si>
    <t>Наименование</t>
  </si>
  <si>
    <t>размеры по коробке</t>
  </si>
  <si>
    <t>Примечания</t>
  </si>
  <si>
    <t>№ п/п</t>
  </si>
  <si>
    <t xml:space="preserve">Открывание </t>
  </si>
  <si>
    <t>Этаж</t>
  </si>
  <si>
    <t>Назначение</t>
  </si>
  <si>
    <t>Индивидуальная по ГОСТ 57327-2016</t>
  </si>
  <si>
    <t>высота</t>
  </si>
  <si>
    <t>ширина</t>
  </si>
  <si>
    <t>П</t>
  </si>
  <si>
    <t>подвал</t>
  </si>
  <si>
    <t>Л</t>
  </si>
  <si>
    <t>Марка изделия, номер по плану</t>
  </si>
  <si>
    <t>первый этаж</t>
  </si>
  <si>
    <t>кровля</t>
  </si>
  <si>
    <t>Двери противопожарные металлические по ГОСТ 57327-2016</t>
  </si>
  <si>
    <t>Индивидуальная по ГОСТ 31173-2016</t>
  </si>
  <si>
    <t>Наименование  объекта :</t>
  </si>
  <si>
    <t>"Утверждаю"</t>
  </si>
  <si>
    <t xml:space="preserve"> "Многоэтажные жилые дома"</t>
  </si>
  <si>
    <t>Директор по строительству</t>
  </si>
  <si>
    <t>по адресу: Ленинградская область,</t>
  </si>
  <si>
    <t>Всеволожский муниципальный район,Бугровское</t>
  </si>
  <si>
    <t>сельское поселение,поселок Бугры, массив Центральное</t>
  </si>
  <si>
    <t>_________________Иванов С.В.</t>
  </si>
  <si>
    <t>ВЕДОМОСТЬ РАБОТ</t>
  </si>
  <si>
    <t>Главный инженер</t>
  </si>
  <si>
    <t>Начальник ПТО</t>
  </si>
  <si>
    <t>Двери противопожарные металлические ниже отм.0.000</t>
  </si>
  <si>
    <t>Двери противопожарные металлические выше отм.0.000</t>
  </si>
  <si>
    <t>ИТОГО металлических дверей выше отм.0.000 по ГОСТ 31173-2016 :</t>
  </si>
  <si>
    <t>Двери металлические по ГОСТ 31173-2016 (Блоки дверные стальные) выше отм.0.000</t>
  </si>
  <si>
    <t>Бугаев М.Ю.</t>
  </si>
  <si>
    <t>"____" ________________ 2024 г.</t>
  </si>
  <si>
    <t xml:space="preserve">стр.поз. №17, №18, №219 №20, №21, №22, №23 </t>
  </si>
  <si>
    <t>Соломатина С.В.</t>
  </si>
  <si>
    <t>Двери металлические ниже отм.0.000</t>
  </si>
  <si>
    <t>Двери металлические по ГОСТ 31173-2016</t>
  </si>
  <si>
    <t xml:space="preserve"> секция 1</t>
  </si>
  <si>
    <t>всего</t>
  </si>
  <si>
    <t>ИТОГО металлических  дверей ниже отм.0.000 :</t>
  </si>
  <si>
    <t xml:space="preserve"> Индивидуальная по ГОСТ 31173-2016</t>
  </si>
  <si>
    <t>2. Габариты остекленной части определить из особенности конструкции дверного полотна. Площадь остекления не менее 1.2 м2.</t>
  </si>
  <si>
    <t>3. Высота дверных порогов не должна превышать 14 мм над уровнем чистого пола помещений этажа.</t>
  </si>
  <si>
    <t>4. Дверные блоки, расположенные на путях эвакуациии в противопожарных преградах оборудовать пенополиуретановыми уплотняющими прокладками в притворах по ГОСТ 10174-90 и доводчиками (для двупольных дверей доводчики с координацией последовательности закрывания створок).</t>
  </si>
  <si>
    <t>5. Перед заказом и изготовлением дверных блоков выполнить контрольные обмеры габаритов проемов на месте.</t>
  </si>
  <si>
    <t>6. Ширина проема двери указана минимально требуемая в свету. Конструкция коробки и полотна определяется фирмой-изготовителем по согласованию с Заказчиком. Деталировочные узлы установки дверных и оконных блоков разрабатывает фирма-изготовитель.</t>
  </si>
  <si>
    <t>7. В комплектацию поставки дверей включить: запирающие устройства, дверные ручки, ключи, контур уплотняющих прокладок, доводчик (регулятор закрывания).</t>
  </si>
  <si>
    <t>8. В помещениях, доступных для МГН обеспечить высоту порога не более 14мм. Выполнить необходимые требования к конструкции и отделке по СП 59.13330.2020.</t>
  </si>
  <si>
    <t>9. Для остекления стальных блоков требуется применять стеклопакеты с многослойным или закаленным.</t>
  </si>
  <si>
    <t>10. Для остекления стальных блоков требуется применять стеклопакеты с многослойным или закаленным теклом по ГОСТ 30826 и ГОСТ 30698.</t>
  </si>
  <si>
    <t>11. Дверные блоки, при открывании которых возможен удар дверных полотен о примыкающую стену, требуется оборудовать напольными/настенными дверными упорами.</t>
  </si>
  <si>
    <t>12. Цвет отделки дверных блоков - согласовать с Заказчиком.</t>
  </si>
  <si>
    <t>1. Размеры  указаны по габаритам строительных проемов.</t>
  </si>
  <si>
    <t>ИТОГО металлических  противопожарных дверей по ГОСТ 57327-2016 ниже отм.0.000 :</t>
  </si>
  <si>
    <t>ИТОГО металлических противопожарных дверей по ГОСТ 57327-2016 выше отм.0.000 :</t>
  </si>
  <si>
    <t>ВСЕГО дверных блоков по корпусу 21 секция №1 :</t>
  </si>
  <si>
    <t>ООО "ПрокСтрой"</t>
  </si>
  <si>
    <t>Обязательно! На фирменном бланке организации!</t>
  </si>
  <si>
    <t>Коммерческое предложение</t>
  </si>
  <si>
    <t xml:space="preserve">Объект:  "Многоэтажные жилые дома" по адресу: Ленинградская область, Всеволожский муниципальный район, Бугровское сельское поселение, массив Центральное, стр.поз. №№17,18,19,20,21,22,23 (кадастровый номер №47:07:0713003:912)
</t>
  </si>
  <si>
    <t>№ п.п.</t>
  </si>
  <si>
    <t>Стоимость ед., руб., в т.ч. НДС</t>
  </si>
  <si>
    <t>Стоимость всего, руб., в т.ч. НДС</t>
  </si>
  <si>
    <t>Примечание</t>
  </si>
  <si>
    <t>этаж</t>
  </si>
  <si>
    <t>кол-во     Всего</t>
  </si>
  <si>
    <t>Материалы</t>
  </si>
  <si>
    <t>СМР</t>
  </si>
  <si>
    <t>ИТОГО</t>
  </si>
  <si>
    <t>Всего  с НДС 20%, руб.:</t>
  </si>
  <si>
    <t>в том числе НДС 20%, руб.:</t>
  </si>
  <si>
    <r>
      <t xml:space="preserve">Объём работ и нормативная потребность материалов на объект по производственной норме                                             </t>
    </r>
    <r>
      <rPr>
        <b/>
        <sz val="10"/>
        <color rgb="FFFF0000"/>
        <rFont val="Arial"/>
        <family val="2"/>
        <charset val="204"/>
      </rPr>
      <t>(14/П-14-V.21-АР ст. РД.)</t>
    </r>
  </si>
  <si>
    <t>ДН3</t>
  </si>
  <si>
    <t>Дверной блок стальной наружный, глухой, группы А, однопольный, с порогом, открывание наружуж, левое, класс прочности М3, сертифицированный с устройством самозакрывания и уплотнением в притворе. Вид отделки - окрашенная. Непрозрачное заполнение  в цвет RAL -7037</t>
  </si>
  <si>
    <t>Двери  металлические выше отм.0.000</t>
  </si>
  <si>
    <t xml:space="preserve">Двери металлические по ГОСТ 31173-2016 (Блоки дверные стальные) </t>
  </si>
  <si>
    <t>ДН2</t>
  </si>
  <si>
    <t>ДН2*</t>
  </si>
  <si>
    <r>
      <t xml:space="preserve">Объём работ и нормативная потребность материалов на объект по производственной норме                                             </t>
    </r>
    <r>
      <rPr>
        <b/>
        <sz val="10"/>
        <color rgb="FFFF0000"/>
        <rFont val="Arial"/>
        <family val="2"/>
        <charset val="204"/>
      </rPr>
      <t>(14/П-14-V.21-АР изм2 ст. РД.)</t>
    </r>
  </si>
  <si>
    <t xml:space="preserve">на выполнение комплекса работ по изготовлению, доставке и монтажу дверных металлических блоков  корп.21(Шифр 14/П-14-V.21-АР изм.2 ст. РД)  </t>
  </si>
  <si>
    <t>Д8</t>
  </si>
  <si>
    <t>Д12</t>
  </si>
  <si>
    <t>Дверной блок внутренний   с устройством самозакрывания и уплотнением в притворе , группы В, Однопольный левого/правого открывания, наружу (уточнить при замерах), с порогом, , класса прочности М3, обычного исполнения  в цвет RAL -7037</t>
  </si>
  <si>
    <t>ДН6</t>
  </si>
  <si>
    <r>
      <t xml:space="preserve">Вид работ: Изготовление, поставка и монтаж  дверных металлических блоков  по </t>
    </r>
    <r>
      <rPr>
        <b/>
        <i/>
        <u/>
        <sz val="12"/>
        <rFont val="Times New Roman"/>
        <family val="1"/>
        <charset val="204"/>
      </rPr>
      <t>корпусу №21</t>
    </r>
  </si>
  <si>
    <t>Проект: Шифр 14/П-14-V.21.АР изм.2</t>
  </si>
  <si>
    <t>Наружная дверь  стальная в подвальные помещения</t>
  </si>
  <si>
    <t>Наружная дверь, левая ДСН А Оп Л Прг, Н, П2лс М3 2100*1100</t>
  </si>
  <si>
    <t>Д9</t>
  </si>
  <si>
    <t>Дверь в помещения СС, ИТП, кабельную, электрощитовую</t>
  </si>
  <si>
    <t>Внутренняя правая ДПС 01 2100-1100 пр EI30</t>
  </si>
  <si>
    <r>
      <t>Дверь  металлическая утепленная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EI30</t>
    </r>
    <r>
      <rPr>
        <sz val="11"/>
        <color theme="1"/>
        <rFont val="Times New Roman"/>
        <family val="1"/>
        <charset val="204"/>
      </rPr>
      <t>, с устройством самозакрывания и уплотнением в притворе. Вид отделки - окрашенная. Непрозрачное заполнение  в цвет  RAL -7037</t>
    </r>
  </si>
  <si>
    <t>Д10</t>
  </si>
  <si>
    <t>Дверь в помещение водомерного узла</t>
  </si>
  <si>
    <t>Внутренняя левая  ДПС 01 2100-1100 л EI30</t>
  </si>
  <si>
    <t>Дверь  металлическая утепленная противопожарная, сертифицированная, EI30, с устройством самозакрывания и уплотнением в притворе. Вид отделки - окрашенная. Непрозрачное заполнение  в цвет  RAL -7037</t>
  </si>
  <si>
    <t>Д11</t>
  </si>
  <si>
    <t>Дверь в помещение пожарной насосной</t>
  </si>
  <si>
    <t>ДН4</t>
  </si>
  <si>
    <t>Выход на кровлю</t>
  </si>
  <si>
    <t>Дверь наружная, противопожарная, правая ДПС 01 1750-900 пр EI30</t>
  </si>
  <si>
    <r>
      <t>Дверь наружная металлическая 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 30 </t>
    </r>
    <r>
      <rPr>
        <sz val="11"/>
        <color theme="1"/>
        <rFont val="Times New Roman"/>
        <family val="1"/>
        <charset val="204"/>
      </rPr>
      <t>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</si>
  <si>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t>Д5</t>
  </si>
  <si>
    <t>Помещения МОП (выход из лифтового холла в тамбур)</t>
  </si>
  <si>
    <t>Внутренняя правая ДПС 01 2100-1100 пр EIS30</t>
  </si>
  <si>
    <t>2-20 этажи</t>
  </si>
  <si>
    <r>
      <t>Дверь внутренняя металлическая 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EIS30 </t>
    </r>
    <r>
      <rPr>
        <sz val="11"/>
        <color theme="1"/>
        <rFont val="Times New Roman"/>
        <family val="1"/>
        <charset val="204"/>
      </rPr>
      <t>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</si>
  <si>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t>Дверь в МОП (коридор)</t>
  </si>
  <si>
    <t>ДПСО 01  2100-1500 пр EI30</t>
  </si>
  <si>
    <t>Дверной блок противопожарный стальной, двупольный левого открывания, внутренний остекленный на путях эвакуации,  EI30. Непрозрачное заполнение  в цвет RAL -7037</t>
  </si>
  <si>
    <t>Двери в лифтовой холл</t>
  </si>
  <si>
    <t>ДПСО 02 2260х1910 EIS30</t>
  </si>
  <si>
    <t>Дверной блок противопожарный стальной, двупольный левого открывания, внутренний остекленный на путях эвакуации,  EIS30. Стекло армированное..Непрозрачное заполнение  в цвет RAL -7037</t>
  </si>
  <si>
    <t>Д7</t>
  </si>
  <si>
    <t>Помещение ТСЖ</t>
  </si>
  <si>
    <t>ДСВ  В  Оп  Л  Прг  Н  П2лс, М3  О 2100х900</t>
  </si>
  <si>
    <t>1 этаж</t>
  </si>
  <si>
    <t>Д13</t>
  </si>
  <si>
    <t>Дверь в колясочную</t>
  </si>
  <si>
    <t>ДСВ  В  Оп  Л Прг  Н 2100х900</t>
  </si>
  <si>
    <t>Д14</t>
  </si>
  <si>
    <t>Двери помещение уборочного инвентаря (ПУИ)</t>
  </si>
  <si>
    <t>ДСВ  В  Оп  Пр  Прг  Н  2100х900</t>
  </si>
  <si>
    <t>ДН2-ДН2*</t>
  </si>
  <si>
    <t>Двери переходных балконов</t>
  </si>
  <si>
    <t>ДСН А Оп Л, Прг, Вн П2лс М3 2100*1100</t>
  </si>
  <si>
    <t>Дверной блок стальной, осекленный, группы А, однопольный, с порогом, открывание внутрь, левое/правое, класс прочности М3. Стекло армированное. Площадь остекления 
не менее 1.2 м2.</t>
  </si>
  <si>
    <t>Дверь входная в мусоросборную камеру</t>
  </si>
  <si>
    <t>Наружная дверь, левая ДСН А Оп Л Прг, Н,П2лс М3 2100*1100</t>
  </si>
  <si>
    <t>Дверь входная на лестничную клетку типа Н2</t>
  </si>
  <si>
    <t>ДСН А Дп Бпр Н П2лс М3    2260х1500</t>
  </si>
  <si>
    <t>Дверной блок стальной, осекленный, группы А, однопольный, с порогом, открывание внутрь, левое,, класс прочности М3. Стекло армированное. Площадь остекления 
не менее 1.2 м2.</t>
  </si>
  <si>
    <t>Двери по ГОСТ 23747-2015 (Блоки дверные из алюминиевых сплавов) выше отм.0.000</t>
  </si>
  <si>
    <t>ДН1</t>
  </si>
  <si>
    <t xml:space="preserve">ГОСТ 23747-2015 </t>
  </si>
  <si>
    <t>Входная группа. Дверь в корпус</t>
  </si>
  <si>
    <t>Дверь наружная входная из  из алюминиевых сплавов, высота порога не более 14мм от уровня читсого пола</t>
  </si>
  <si>
    <t>ДН5</t>
  </si>
  <si>
    <t>Д15</t>
  </si>
  <si>
    <t>Дверь тамбура входной группы</t>
  </si>
  <si>
    <t>Внутренняя левая ДАВ О Бпр Ф Дв Л Р 2460х1910</t>
  </si>
  <si>
    <t>Дверь внутренняя входная  из алюминиевых сплавов, фрамугу заполнить сэндвич-панелью</t>
  </si>
  <si>
    <t>Д16</t>
  </si>
  <si>
    <t>Внутренняя правая ДАВ О Бпр Ф Дв Пр Р 2460х1910</t>
  </si>
  <si>
    <t>Зам. начальника СДО</t>
  </si>
  <si>
    <t>Сергиенко Е.А.</t>
  </si>
  <si>
    <t>ГОСТ</t>
  </si>
  <si>
    <t>тип дверей</t>
  </si>
  <si>
    <t>корпус 21</t>
  </si>
  <si>
    <t>Всего</t>
  </si>
  <si>
    <t>2-5 этажи</t>
  </si>
  <si>
    <t>6-20 этажи</t>
  </si>
  <si>
    <t>тех этаж</t>
  </si>
  <si>
    <t>Д1</t>
  </si>
  <si>
    <t>475-2016</t>
  </si>
  <si>
    <t>двери деревянные и комбинированные</t>
  </si>
  <si>
    <t>дверь в санузел</t>
  </si>
  <si>
    <t>Внутренняя правая ДС 1Рп 21*8 Г ПрБ Мд3</t>
  </si>
  <si>
    <t>Д2</t>
  </si>
  <si>
    <t>Внутренняя левая ДС 1Рл 21*8 Г ПрБ Мд3</t>
  </si>
  <si>
    <t>Д3</t>
  </si>
  <si>
    <t>дверь межкомнатная</t>
  </si>
  <si>
    <t xml:space="preserve">Внутренняя правая ДМ 1 Рп21*9 Г ПрБ Мд3 </t>
  </si>
  <si>
    <t>Д4</t>
  </si>
  <si>
    <t xml:space="preserve">Внутренняя левая ДМ 1 Рл21*9 Г ПрБ Мд3 </t>
  </si>
  <si>
    <t>57327-2016</t>
  </si>
  <si>
    <t>Двери металлические противопожарные</t>
  </si>
  <si>
    <t>двери входные в квартиры и тамбур переходного балкона</t>
  </si>
  <si>
    <t>Д6</t>
  </si>
  <si>
    <t>31173-2016</t>
  </si>
  <si>
    <t>Двери стальные</t>
  </si>
  <si>
    <t xml:space="preserve">двери входные в квартиры </t>
  </si>
  <si>
    <t>ДСВх Б Оп Л 21*11 Прг Н Пкомб М3 О</t>
  </si>
  <si>
    <t>ДСВ  В  Оп  Л  Прг  Н  П комб  М3  О 2100х900</t>
  </si>
  <si>
    <t>Двери для технических помещений противопожарные</t>
  </si>
  <si>
    <t>Внутренняя левая  ДПС 01 2100-1100 пл EI30</t>
  </si>
  <si>
    <t>ДПС 02 12260х1910 EIS30</t>
  </si>
  <si>
    <t>Двери в колясочную</t>
  </si>
  <si>
    <t>ДСВ  В  Оп  Л  Прг  Н  2100х900</t>
  </si>
  <si>
    <t>30970-2014</t>
  </si>
  <si>
    <t>Двери из ПВХ профилей</t>
  </si>
  <si>
    <t>Дверь в тамбуре</t>
  </si>
  <si>
    <t>ДПВ  Км  П  Ф  Дп  Л  Р  2460х1910</t>
  </si>
  <si>
    <t>ДПВ  Км  П  Ф  Дп  Пр Р  2460х1910</t>
  </si>
  <si>
    <t>23747-2015</t>
  </si>
  <si>
    <t>Алюминиевые двери</t>
  </si>
  <si>
    <t>ДАН О Дв Бпр Р 2260х1910</t>
  </si>
  <si>
    <t>переходные балконы</t>
  </si>
  <si>
    <t>ДСН А Оп Л Прг, Н П2лс М3 2100*1100</t>
  </si>
  <si>
    <t>ДСН А Оп Л Прг, Вн П2лс М3 2100*1100</t>
  </si>
  <si>
    <t>Наружная дверь  стальная в подвальные помещения и мусоросборную камеру</t>
  </si>
  <si>
    <t>Наружная дверь, левая ДСН А Оп Л Прг, Вн П2лс М3 2100*1100</t>
  </si>
  <si>
    <t>выход на тех этаж</t>
  </si>
  <si>
    <t>ДПС 011750-900 пр EI30</t>
  </si>
  <si>
    <t>Входная группа. Дверь в корпус и НВП-1</t>
  </si>
  <si>
    <t>наружная дверь на лестницу</t>
  </si>
  <si>
    <t>ДАН О П  Дв Л Р 2260х1910</t>
  </si>
  <si>
    <t>ДАН О П  Дв Пр Р 2260х1910</t>
  </si>
  <si>
    <t>Дверной блок стальной, осекленный, группы А, однопольный, с порогом, открывание внутрь, левое,, класс прочности М3. Стекло армированное. Площадь остекления 
не менее 1.2 м.  2Вид отделки - окрашенная. Непрозрачное заполнение  в цвет RAL -7037.</t>
  </si>
  <si>
    <t xml:space="preserve">на выполнение комплекса работ по изготовлению, доставке и монтажу дверных блоков  из алюминиевых сплавов корп.21(Шифр 14/П-14-V.21-АР изм.2 ст. РД)  </t>
  </si>
  <si>
    <t>*</t>
  </si>
  <si>
    <t>ИТОГО  дверей из  из алюминиевых сплавов выше отм.0.000 по ГОСТ 30970-2014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</si>
</sst>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rgb="FF92D05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indexed="8"/>
      <name val="Calibri"/>
      <family val="2"/>
    </font>
    <font>
      <b/>
      <sz val="12"/>
      <color rgb="FF000000"/>
      <name val="Arial"/>
      <family val="2"/>
      <charset val="204"/>
    </font>
    <font>
      <sz val="11.5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9.5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6" fillId="0" borderId="0"/>
    <xf numFmtId="0" fontId="33" fillId="0" borderId="0"/>
  </cellStyleXfs>
  <cellXfs count="2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2" fontId="8" fillId="0" borderId="0" xfId="0" applyNumberFormat="1" applyFont="1" applyAlignment="1" applyProtection="1">
      <alignment horizontal="right" vertical="center"/>
      <protection locked="0"/>
    </xf>
    <xf numFmtId="2" fontId="9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6" fillId="0" borderId="0" xfId="0" applyNumberFormat="1" applyFont="1" applyAlignment="1" applyProtection="1">
      <alignment vertical="center"/>
    </xf>
    <xf numFmtId="0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0" xfId="0" applyNumberFormat="1" applyFont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/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29" fillId="4" borderId="1" xfId="2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24" fillId="4" borderId="1" xfId="0" applyFont="1" applyFill="1" applyBorder="1"/>
    <xf numFmtId="4" fontId="32" fillId="4" borderId="1" xfId="0" applyNumberFormat="1" applyFont="1" applyFill="1" applyBorder="1" applyAlignment="1">
      <alignment vertical="center"/>
    </xf>
    <xf numFmtId="2" fontId="7" fillId="4" borderId="1" xfId="0" applyNumberFormat="1" applyFont="1" applyFill="1" applyBorder="1" applyAlignment="1">
      <alignment horizontal="right" vertical="center"/>
    </xf>
    <xf numFmtId="4" fontId="37" fillId="4" borderId="1" xfId="0" applyNumberFormat="1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36" fillId="0" borderId="0" xfId="0" applyFont="1" applyFill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9" fontId="24" fillId="0" borderId="0" xfId="1" applyNumberFormat="1" applyFont="1" applyAlignment="1">
      <alignment horizontal="center" vertical="top" wrapText="1"/>
    </xf>
    <xf numFmtId="0" fontId="3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4" fillId="0" borderId="1" xfId="0" applyFont="1" applyFill="1" applyBorder="1"/>
    <xf numFmtId="4" fontId="32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right" vertical="center"/>
    </xf>
    <xf numFmtId="4" fontId="37" fillId="0" borderId="1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38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49" fontId="34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36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36" fillId="0" borderId="0" xfId="0" applyFont="1"/>
    <xf numFmtId="0" fontId="38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42" fillId="0" borderId="17" xfId="0" applyFont="1" applyBorder="1" applyAlignment="1">
      <alignment horizontal="right" vertical="center"/>
    </xf>
    <xf numFmtId="0" fontId="36" fillId="0" borderId="8" xfId="0" applyFont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2" fillId="0" borderId="11" xfId="0" applyFont="1" applyBorder="1" applyAlignment="1">
      <alignment horizontal="right" vertical="center"/>
    </xf>
    <xf numFmtId="0" fontId="41" fillId="0" borderId="23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38" fillId="0" borderId="0" xfId="0" applyFont="1"/>
    <xf numFmtId="0" fontId="43" fillId="0" borderId="0" xfId="0" applyFont="1"/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2" fontId="15" fillId="2" borderId="0" xfId="0" applyNumberFormat="1" applyFont="1" applyFill="1" applyAlignment="1">
      <alignment horizontal="right" vertical="center"/>
    </xf>
    <xf numFmtId="0" fontId="15" fillId="0" borderId="0" xfId="0" applyFont="1" applyAlignment="1" applyProtection="1">
      <alignment horizontal="right" vertical="center"/>
      <protection locked="0"/>
    </xf>
    <xf numFmtId="0" fontId="38" fillId="2" borderId="0" xfId="0" applyFont="1" applyFill="1" applyAlignment="1">
      <alignment vertical="center"/>
    </xf>
    <xf numFmtId="2" fontId="15" fillId="2" borderId="0" xfId="0" applyNumberFormat="1" applyFont="1" applyFill="1" applyAlignment="1">
      <alignment horizontal="center" vertical="center"/>
    </xf>
    <xf numFmtId="0" fontId="35" fillId="0" borderId="0" xfId="0" applyFont="1"/>
    <xf numFmtId="2" fontId="15" fillId="0" borderId="0" xfId="0" applyNumberFormat="1" applyFont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2" fontId="15" fillId="2" borderId="0" xfId="0" applyNumberFormat="1" applyFont="1" applyFill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38" fillId="2" borderId="0" xfId="0" applyFont="1" applyFill="1" applyAlignment="1" applyProtection="1">
      <alignment vertical="center"/>
      <protection locked="0"/>
    </xf>
    <xf numFmtId="2" fontId="15" fillId="2" borderId="0" xfId="0" applyNumberFormat="1" applyFont="1" applyFill="1" applyAlignment="1" applyProtection="1">
      <alignment horizontal="center" vertical="center"/>
      <protection locked="0"/>
    </xf>
    <xf numFmtId="0" fontId="34" fillId="0" borderId="0" xfId="0" applyFont="1"/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49" fontId="27" fillId="0" borderId="0" xfId="1" applyNumberFormat="1" applyFont="1" applyAlignment="1">
      <alignment horizontal="center" vertical="center" wrapText="1"/>
    </xf>
    <xf numFmtId="49" fontId="28" fillId="0" borderId="0" xfId="1" applyNumberFormat="1" applyFont="1" applyAlignment="1">
      <alignment horizontal="center" vertical="top" wrapText="1"/>
    </xf>
    <xf numFmtId="49" fontId="24" fillId="0" borderId="0" xfId="1" applyNumberFormat="1" applyFont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5" fillId="3" borderId="27" xfId="0" applyFont="1" applyFill="1" applyBorder="1" applyAlignment="1">
      <alignment horizontal="center" vertical="center" wrapText="1"/>
    </xf>
    <xf numFmtId="0" fontId="35" fillId="3" borderId="28" xfId="0" applyFont="1" applyFill="1" applyBorder="1" applyAlignment="1">
      <alignment horizontal="center" vertical="center" wrapText="1"/>
    </xf>
    <xf numFmtId="0" fontId="35" fillId="3" borderId="29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4" fillId="3" borderId="19" xfId="0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vertical="center" wrapText="1"/>
    </xf>
    <xf numFmtId="0" fontId="34" fillId="3" borderId="2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1" fillId="0" borderId="15" xfId="0" applyFont="1" applyBorder="1" applyAlignment="1">
      <alignment horizontal="right" vertical="center"/>
    </xf>
    <xf numFmtId="0" fontId="41" fillId="0" borderId="16" xfId="0" applyFont="1" applyBorder="1" applyAlignment="1">
      <alignment horizontal="right" vertical="center"/>
    </xf>
    <xf numFmtId="0" fontId="41" fillId="0" borderId="17" xfId="0" applyFont="1" applyBorder="1" applyAlignment="1">
      <alignment horizontal="right" vertical="center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3" borderId="19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23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right" vertical="center"/>
    </xf>
    <xf numFmtId="0" fontId="41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</cellXfs>
  <cellStyles count="3">
    <cellStyle name="Excel Built-in Normal" xfId="1" xr:uid="{5CE73768-484A-4D49-86FE-AAE2EE4D135A}"/>
    <cellStyle name="Обычный" xfId="0" builtinId="0"/>
    <cellStyle name="Обычный_нормы 2" xfId="2" xr:uid="{2A963D97-3235-4304-8F11-A64BC4AEAE3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5B36-B680-4265-9D80-8235470D247E}">
  <sheetPr>
    <tabColor rgb="FFFF0000"/>
    <pageSetUpPr fitToPage="1"/>
  </sheetPr>
  <dimension ref="A1:R32"/>
  <sheetViews>
    <sheetView tabSelected="1" zoomScale="85" zoomScaleNormal="85" workbookViewId="0">
      <selection activeCell="L13" sqref="L13"/>
    </sheetView>
  </sheetViews>
  <sheetFormatPr defaultRowHeight="15" x14ac:dyDescent="0.25"/>
  <cols>
    <col min="1" max="1" width="9.140625" style="3"/>
    <col min="2" max="2" width="11.7109375" style="3" customWidth="1"/>
    <col min="3" max="3" width="17.42578125" style="3" customWidth="1"/>
    <col min="4" max="4" width="29.42578125" style="3" customWidth="1"/>
    <col min="5" max="5" width="26.85546875" style="3" customWidth="1"/>
    <col min="6" max="6" width="12.5703125" style="3" customWidth="1"/>
    <col min="7" max="7" width="11.140625" style="3" customWidth="1"/>
    <col min="8" max="8" width="13.85546875" style="3" customWidth="1"/>
    <col min="9" max="9" width="13.42578125" style="3" customWidth="1"/>
    <col min="10" max="10" width="13.42578125" style="40" customWidth="1"/>
    <col min="11" max="11" width="13.5703125" style="3" customWidth="1"/>
    <col min="12" max="12" width="12.5703125" style="3" customWidth="1"/>
    <col min="13" max="13" width="10.85546875" style="1" customWidth="1"/>
    <col min="14" max="14" width="13.140625" style="1" customWidth="1"/>
    <col min="15" max="15" width="13.5703125" style="1" customWidth="1"/>
    <col min="16" max="16" width="14.28515625" style="1" customWidth="1"/>
    <col min="17" max="17" width="40.28515625" style="1" customWidth="1"/>
    <col min="18" max="18" width="45.140625" style="1" customWidth="1"/>
    <col min="19" max="16384" width="9.140625" style="1"/>
  </cols>
  <sheetData>
    <row r="1" spans="1:17" s="50" customFormat="1" ht="15.75" x14ac:dyDescent="0.2">
      <c r="A1" s="45" t="s">
        <v>60</v>
      </c>
      <c r="B1" s="46"/>
      <c r="C1" s="46"/>
      <c r="D1" s="46"/>
      <c r="E1" s="47"/>
      <c r="F1" s="47"/>
      <c r="G1" s="48"/>
      <c r="H1" s="49"/>
    </row>
    <row r="2" spans="1:17" s="50" customFormat="1" ht="15.75" x14ac:dyDescent="0.2">
      <c r="A2" s="45"/>
      <c r="B2" s="46"/>
      <c r="C2" s="46"/>
      <c r="D2" s="46"/>
      <c r="E2" s="47"/>
      <c r="F2" s="47"/>
      <c r="G2" s="48"/>
      <c r="H2" s="49"/>
    </row>
    <row r="3" spans="1:17" s="50" customFormat="1" ht="15.75" x14ac:dyDescent="0.2">
      <c r="A3" s="51"/>
      <c r="B3" s="52"/>
      <c r="C3" s="52"/>
      <c r="D3" s="52"/>
      <c r="E3" s="47"/>
      <c r="F3" s="47"/>
      <c r="G3" s="48"/>
      <c r="H3" s="49"/>
    </row>
    <row r="4" spans="1:17" s="50" customFormat="1" ht="15.75" customHeight="1" x14ac:dyDescent="0.2">
      <c r="A4" s="149" t="s">
        <v>61</v>
      </c>
      <c r="B4" s="149"/>
      <c r="C4" s="149"/>
      <c r="D4" s="149"/>
      <c r="E4" s="149"/>
      <c r="F4" s="149"/>
      <c r="G4" s="149"/>
      <c r="H4" s="149"/>
    </row>
    <row r="5" spans="1:17" s="50" customFormat="1" x14ac:dyDescent="0.2">
      <c r="A5" s="150" t="s">
        <v>82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17" s="53" customFormat="1" ht="39" customHeight="1" x14ac:dyDescent="0.25">
      <c r="A6" s="151" t="s">
        <v>62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7" s="53" customFormat="1" ht="18.75" x14ac:dyDescent="0.25">
      <c r="A7" s="54" t="s">
        <v>88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7" s="14" customFormat="1" ht="18.75" x14ac:dyDescent="0.25">
      <c r="A8" s="16"/>
      <c r="B8" s="15"/>
      <c r="C8" s="12"/>
      <c r="D8" s="12"/>
      <c r="E8" s="12"/>
      <c r="F8" s="12"/>
      <c r="G8" s="12"/>
      <c r="H8" s="12"/>
      <c r="I8" s="12"/>
      <c r="J8" s="39"/>
      <c r="K8" s="13"/>
      <c r="L8" s="13"/>
      <c r="M8" s="13"/>
    </row>
    <row r="9" spans="1:17" s="55" customFormat="1" ht="70.5" customHeight="1" x14ac:dyDescent="0.25">
      <c r="A9" s="152" t="s">
        <v>63</v>
      </c>
      <c r="B9" s="152" t="s">
        <v>14</v>
      </c>
      <c r="C9" s="153" t="s">
        <v>0</v>
      </c>
      <c r="D9" s="153" t="s">
        <v>7</v>
      </c>
      <c r="E9" s="154" t="s">
        <v>1</v>
      </c>
      <c r="F9" s="155" t="s">
        <v>2</v>
      </c>
      <c r="G9" s="155"/>
      <c r="H9" s="155" t="s">
        <v>5</v>
      </c>
      <c r="I9" s="145" t="s">
        <v>74</v>
      </c>
      <c r="J9" s="146"/>
      <c r="K9" s="147" t="s">
        <v>64</v>
      </c>
      <c r="L9" s="147"/>
      <c r="M9" s="147"/>
      <c r="N9" s="147" t="s">
        <v>65</v>
      </c>
      <c r="O9" s="147"/>
      <c r="P9" s="147"/>
      <c r="Q9" s="148" t="s">
        <v>66</v>
      </c>
    </row>
    <row r="10" spans="1:17" s="55" customFormat="1" ht="30" x14ac:dyDescent="0.25">
      <c r="A10" s="152"/>
      <c r="B10" s="152"/>
      <c r="C10" s="153"/>
      <c r="D10" s="153"/>
      <c r="E10" s="154"/>
      <c r="F10" s="76" t="s">
        <v>9</v>
      </c>
      <c r="G10" s="76" t="s">
        <v>10</v>
      </c>
      <c r="H10" s="155"/>
      <c r="I10" s="77" t="s">
        <v>67</v>
      </c>
      <c r="J10" s="78" t="s">
        <v>68</v>
      </c>
      <c r="K10" s="79" t="s">
        <v>69</v>
      </c>
      <c r="L10" s="79" t="s">
        <v>70</v>
      </c>
      <c r="M10" s="79" t="s">
        <v>71</v>
      </c>
      <c r="N10" s="79" t="s">
        <v>69</v>
      </c>
      <c r="O10" s="79" t="s">
        <v>70</v>
      </c>
      <c r="P10" s="79" t="s">
        <v>71</v>
      </c>
      <c r="Q10" s="148"/>
    </row>
    <row r="11" spans="1:17" s="4" customFormat="1" ht="23.25" x14ac:dyDescent="0.25">
      <c r="A11" s="74" t="s">
        <v>38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7" s="4" customFormat="1" ht="23.25" x14ac:dyDescent="0.25">
      <c r="A12" s="74" t="s">
        <v>39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60"/>
      <c r="M12" s="60"/>
      <c r="N12" s="60"/>
      <c r="O12" s="60"/>
      <c r="P12" s="60"/>
      <c r="Q12" s="57"/>
    </row>
    <row r="13" spans="1:17" ht="120" x14ac:dyDescent="0.25">
      <c r="A13" s="42">
        <v>1</v>
      </c>
      <c r="B13" s="6" t="s">
        <v>75</v>
      </c>
      <c r="C13" s="6" t="s">
        <v>43</v>
      </c>
      <c r="D13" s="25" t="s">
        <v>89</v>
      </c>
      <c r="E13" s="6" t="s">
        <v>90</v>
      </c>
      <c r="F13" s="6">
        <v>2100</v>
      </c>
      <c r="G13" s="6">
        <v>1100</v>
      </c>
      <c r="H13" s="6" t="s">
        <v>13</v>
      </c>
      <c r="I13" s="6" t="s">
        <v>12</v>
      </c>
      <c r="J13" s="6">
        <v>2</v>
      </c>
      <c r="K13" s="43" t="s">
        <v>203</v>
      </c>
      <c r="L13" s="143" t="s">
        <v>203</v>
      </c>
      <c r="M13" s="143" t="e">
        <f>K13+L13</f>
        <v>#VALUE!</v>
      </c>
      <c r="N13" s="143" t="e">
        <f>J13*K13</f>
        <v>#VALUE!</v>
      </c>
      <c r="O13" s="143" t="e">
        <f>J13*L13</f>
        <v>#VALUE!</v>
      </c>
      <c r="P13" s="143" t="e">
        <f>SUM(N13:O13)</f>
        <v>#VALUE!</v>
      </c>
      <c r="Q13" s="27" t="s">
        <v>76</v>
      </c>
    </row>
    <row r="14" spans="1:17" s="21" customFormat="1" ht="23.25" x14ac:dyDescent="0.25">
      <c r="A14" s="74" t="s">
        <v>17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75"/>
      <c r="M14" s="75"/>
      <c r="N14" s="75"/>
      <c r="O14" s="75"/>
      <c r="P14" s="75"/>
      <c r="Q14" s="57"/>
    </row>
    <row r="15" spans="1:17" s="21" customFormat="1" ht="90" x14ac:dyDescent="0.25">
      <c r="A15" s="97">
        <v>1</v>
      </c>
      <c r="B15" s="98" t="s">
        <v>91</v>
      </c>
      <c r="C15" s="98" t="s">
        <v>8</v>
      </c>
      <c r="D15" s="99" t="s">
        <v>92</v>
      </c>
      <c r="E15" s="98" t="s">
        <v>93</v>
      </c>
      <c r="F15" s="98">
        <v>2100</v>
      </c>
      <c r="G15" s="98">
        <v>1100</v>
      </c>
      <c r="H15" s="98" t="s">
        <v>11</v>
      </c>
      <c r="I15" s="98" t="s">
        <v>12</v>
      </c>
      <c r="J15" s="29">
        <v>4</v>
      </c>
      <c r="K15" s="43" t="s">
        <v>203</v>
      </c>
      <c r="L15" s="143" t="s">
        <v>203</v>
      </c>
      <c r="M15" s="143" t="e">
        <f>K15+L15</f>
        <v>#VALUE!</v>
      </c>
      <c r="N15" s="143" t="e">
        <f>J15*K15</f>
        <v>#VALUE!</v>
      </c>
      <c r="O15" s="143" t="e">
        <f>J15*L15</f>
        <v>#VALUE!</v>
      </c>
      <c r="P15" s="143" t="e">
        <f>SUM(N15:O15)</f>
        <v>#VALUE!</v>
      </c>
      <c r="Q15" s="100" t="s">
        <v>94</v>
      </c>
    </row>
    <row r="16" spans="1:17" s="21" customFormat="1" ht="90" x14ac:dyDescent="0.25">
      <c r="A16" s="97">
        <v>2</v>
      </c>
      <c r="B16" s="98" t="s">
        <v>95</v>
      </c>
      <c r="C16" s="98" t="s">
        <v>8</v>
      </c>
      <c r="D16" s="99" t="s">
        <v>96</v>
      </c>
      <c r="E16" s="98" t="s">
        <v>97</v>
      </c>
      <c r="F16" s="98">
        <v>2100</v>
      </c>
      <c r="G16" s="98">
        <v>1100</v>
      </c>
      <c r="H16" s="98" t="s">
        <v>13</v>
      </c>
      <c r="I16" s="98" t="s">
        <v>12</v>
      </c>
      <c r="J16" s="29">
        <v>1</v>
      </c>
      <c r="K16" s="43" t="s">
        <v>203</v>
      </c>
      <c r="L16" s="143" t="s">
        <v>203</v>
      </c>
      <c r="M16" s="143" t="e">
        <f>K16+L16</f>
        <v>#VALUE!</v>
      </c>
      <c r="N16" s="143" t="e">
        <f>J16*K16</f>
        <v>#VALUE!</v>
      </c>
      <c r="O16" s="143" t="e">
        <f>J16*L16</f>
        <v>#VALUE!</v>
      </c>
      <c r="P16" s="143" t="e">
        <f>SUM(N16:O16)</f>
        <v>#VALUE!</v>
      </c>
      <c r="Q16" s="100" t="s">
        <v>98</v>
      </c>
    </row>
    <row r="17" spans="1:18" s="2" customFormat="1" ht="90" x14ac:dyDescent="0.25">
      <c r="A17" s="97">
        <v>3</v>
      </c>
      <c r="B17" s="98" t="s">
        <v>99</v>
      </c>
      <c r="C17" s="98" t="s">
        <v>8</v>
      </c>
      <c r="D17" s="99" t="s">
        <v>100</v>
      </c>
      <c r="E17" s="98" t="s">
        <v>93</v>
      </c>
      <c r="F17" s="98">
        <v>2100</v>
      </c>
      <c r="G17" s="98">
        <v>1100</v>
      </c>
      <c r="H17" s="98" t="s">
        <v>11</v>
      </c>
      <c r="I17" s="98" t="s">
        <v>12</v>
      </c>
      <c r="J17" s="29">
        <v>1</v>
      </c>
      <c r="K17" s="43" t="s">
        <v>203</v>
      </c>
      <c r="L17" s="143" t="s">
        <v>203</v>
      </c>
      <c r="M17" s="143" t="e">
        <f>K17+L17</f>
        <v>#VALUE!</v>
      </c>
      <c r="N17" s="143" t="e">
        <f>J17*K17</f>
        <v>#VALUE!</v>
      </c>
      <c r="O17" s="143" t="e">
        <f>J17*L17</f>
        <v>#VALUE!</v>
      </c>
      <c r="P17" s="143" t="e">
        <f>SUM(N17:O17)</f>
        <v>#VALUE!</v>
      </c>
      <c r="Q17" s="100" t="s">
        <v>98</v>
      </c>
    </row>
    <row r="18" spans="1:18" s="4" customFormat="1" ht="23.25" x14ac:dyDescent="0.25">
      <c r="A18" s="67" t="s">
        <v>77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8" s="21" customFormat="1" ht="28.5" customHeight="1" x14ac:dyDescent="0.25">
      <c r="A19" s="67" t="s">
        <v>17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75"/>
      <c r="M19" s="75"/>
      <c r="N19" s="75"/>
      <c r="O19" s="75"/>
      <c r="P19" s="75"/>
      <c r="Q19" s="59"/>
    </row>
    <row r="20" spans="1:18" s="2" customFormat="1" ht="102" customHeight="1" x14ac:dyDescent="0.25">
      <c r="A20" s="7">
        <v>1</v>
      </c>
      <c r="B20" s="38" t="s">
        <v>101</v>
      </c>
      <c r="C20" s="38" t="s">
        <v>8</v>
      </c>
      <c r="D20" s="20" t="s">
        <v>102</v>
      </c>
      <c r="E20" s="98" t="s">
        <v>103</v>
      </c>
      <c r="F20" s="38">
        <v>1750</v>
      </c>
      <c r="G20" s="38">
        <v>900</v>
      </c>
      <c r="H20" s="38" t="s">
        <v>11</v>
      </c>
      <c r="I20" s="38" t="s">
        <v>16</v>
      </c>
      <c r="J20" s="6">
        <v>1</v>
      </c>
      <c r="K20" s="43" t="s">
        <v>203</v>
      </c>
      <c r="L20" s="143" t="s">
        <v>203</v>
      </c>
      <c r="M20" s="143" t="e">
        <f>K20+L20</f>
        <v>#VALUE!</v>
      </c>
      <c r="N20" s="143" t="e">
        <f>J20*K20</f>
        <v>#VALUE!</v>
      </c>
      <c r="O20" s="143" t="e">
        <f>J20*L20</f>
        <v>#VALUE!</v>
      </c>
      <c r="P20" s="143" t="e">
        <f>SUM(N20:O20)</f>
        <v>#VALUE!</v>
      </c>
      <c r="Q20" s="36" t="s">
        <v>104</v>
      </c>
    </row>
    <row r="21" spans="1:18" s="2" customFormat="1" ht="102" customHeight="1" x14ac:dyDescent="0.25">
      <c r="A21" s="7">
        <v>2</v>
      </c>
      <c r="B21" s="38" t="s">
        <v>105</v>
      </c>
      <c r="C21" s="38" t="s">
        <v>8</v>
      </c>
      <c r="D21" s="20" t="s">
        <v>106</v>
      </c>
      <c r="E21" s="98" t="s">
        <v>107</v>
      </c>
      <c r="F21" s="38">
        <v>2100</v>
      </c>
      <c r="G21" s="38">
        <v>1100</v>
      </c>
      <c r="H21" s="38" t="s">
        <v>11</v>
      </c>
      <c r="I21" s="38" t="s">
        <v>108</v>
      </c>
      <c r="J21" s="6">
        <v>20</v>
      </c>
      <c r="K21" s="43" t="s">
        <v>203</v>
      </c>
      <c r="L21" s="143" t="s">
        <v>203</v>
      </c>
      <c r="M21" s="143" t="e">
        <f>K21+L21</f>
        <v>#VALUE!</v>
      </c>
      <c r="N21" s="143" t="e">
        <f>J21*K21</f>
        <v>#VALUE!</v>
      </c>
      <c r="O21" s="143" t="e">
        <f>J21*L21</f>
        <v>#VALUE!</v>
      </c>
      <c r="P21" s="143" t="e">
        <f>SUM(N21:O21)</f>
        <v>#VALUE!</v>
      </c>
      <c r="Q21" s="36" t="s">
        <v>109</v>
      </c>
    </row>
    <row r="22" spans="1:18" s="2" customFormat="1" ht="102" customHeight="1" x14ac:dyDescent="0.25">
      <c r="A22" s="7">
        <v>3</v>
      </c>
      <c r="B22" s="38" t="s">
        <v>83</v>
      </c>
      <c r="C22" s="38" t="s">
        <v>8</v>
      </c>
      <c r="D22" s="20" t="s">
        <v>110</v>
      </c>
      <c r="E22" s="38" t="s">
        <v>111</v>
      </c>
      <c r="F22" s="38">
        <v>2100</v>
      </c>
      <c r="G22" s="38">
        <v>1500</v>
      </c>
      <c r="H22" s="38"/>
      <c r="I22" s="38" t="s">
        <v>108</v>
      </c>
      <c r="J22" s="6">
        <v>20</v>
      </c>
      <c r="K22" s="43" t="s">
        <v>203</v>
      </c>
      <c r="L22" s="143" t="s">
        <v>203</v>
      </c>
      <c r="M22" s="143" t="e">
        <f>K22+L22</f>
        <v>#VALUE!</v>
      </c>
      <c r="N22" s="143" t="e">
        <f>J22*K22</f>
        <v>#VALUE!</v>
      </c>
      <c r="O22" s="143" t="e">
        <f>J22*L22</f>
        <v>#VALUE!</v>
      </c>
      <c r="P22" s="143" t="e">
        <f>SUM(N22:O22)</f>
        <v>#VALUE!</v>
      </c>
      <c r="Q22" s="36" t="s">
        <v>112</v>
      </c>
    </row>
    <row r="23" spans="1:18" s="2" customFormat="1" ht="90.75" customHeight="1" x14ac:dyDescent="0.25">
      <c r="A23" s="7">
        <v>4</v>
      </c>
      <c r="B23" s="38" t="s">
        <v>84</v>
      </c>
      <c r="C23" s="38" t="s">
        <v>8</v>
      </c>
      <c r="D23" s="20" t="s">
        <v>113</v>
      </c>
      <c r="E23" s="38" t="s">
        <v>114</v>
      </c>
      <c r="F23" s="38">
        <v>2260</v>
      </c>
      <c r="G23" s="38">
        <v>1910</v>
      </c>
      <c r="H23" s="38"/>
      <c r="I23" s="38" t="s">
        <v>108</v>
      </c>
      <c r="J23" s="6">
        <v>20</v>
      </c>
      <c r="K23" s="43" t="s">
        <v>203</v>
      </c>
      <c r="L23" s="143" t="s">
        <v>203</v>
      </c>
      <c r="M23" s="143" t="e">
        <f>K23+L23</f>
        <v>#VALUE!</v>
      </c>
      <c r="N23" s="143" t="e">
        <f>J23*K23</f>
        <v>#VALUE!</v>
      </c>
      <c r="O23" s="143" t="e">
        <f>J23*L23</f>
        <v>#VALUE!</v>
      </c>
      <c r="P23" s="143" t="e">
        <f>SUM(N23:O23)</f>
        <v>#VALUE!</v>
      </c>
      <c r="Q23" s="36" t="s">
        <v>115</v>
      </c>
    </row>
    <row r="24" spans="1:18" s="68" customFormat="1" ht="25.5" customHeight="1" x14ac:dyDescent="0.25">
      <c r="A24" s="67" t="s">
        <v>78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8" ht="128.25" customHeight="1" x14ac:dyDescent="0.25">
      <c r="A25" s="8">
        <v>1</v>
      </c>
      <c r="B25" s="35" t="s">
        <v>116</v>
      </c>
      <c r="C25" s="35" t="s">
        <v>18</v>
      </c>
      <c r="D25" s="37" t="s">
        <v>117</v>
      </c>
      <c r="E25" s="98" t="s">
        <v>118</v>
      </c>
      <c r="F25" s="35">
        <v>2100</v>
      </c>
      <c r="G25" s="35">
        <v>900</v>
      </c>
      <c r="H25" s="35" t="s">
        <v>13</v>
      </c>
      <c r="I25" s="35" t="s">
        <v>119</v>
      </c>
      <c r="J25" s="24">
        <v>1</v>
      </c>
      <c r="K25" s="43" t="s">
        <v>203</v>
      </c>
      <c r="L25" s="143" t="s">
        <v>203</v>
      </c>
      <c r="M25" s="143" t="e">
        <f t="shared" ref="M25:M30" si="0">K25+L25</f>
        <v>#VALUE!</v>
      </c>
      <c r="N25" s="143" t="e">
        <f t="shared" ref="N25:N30" si="1">J25*K25</f>
        <v>#VALUE!</v>
      </c>
      <c r="O25" s="143" t="e">
        <f t="shared" ref="O25:O30" si="2">J25*L25</f>
        <v>#VALUE!</v>
      </c>
      <c r="P25" s="143" t="e">
        <f t="shared" ref="P25:P30" si="3">SUM(N25:O25)</f>
        <v>#VALUE!</v>
      </c>
      <c r="Q25" s="27" t="s">
        <v>85</v>
      </c>
    </row>
    <row r="26" spans="1:18" s="5" customFormat="1" ht="105" x14ac:dyDescent="0.25">
      <c r="A26" s="8">
        <v>2</v>
      </c>
      <c r="B26" s="35" t="s">
        <v>120</v>
      </c>
      <c r="C26" s="35" t="s">
        <v>18</v>
      </c>
      <c r="D26" s="37" t="s">
        <v>121</v>
      </c>
      <c r="E26" s="98" t="s">
        <v>122</v>
      </c>
      <c r="F26" s="35">
        <v>2100</v>
      </c>
      <c r="G26" s="35">
        <v>900</v>
      </c>
      <c r="H26" s="35" t="s">
        <v>13</v>
      </c>
      <c r="I26" s="35" t="s">
        <v>119</v>
      </c>
      <c r="J26" s="24">
        <v>1</v>
      </c>
      <c r="K26" s="43" t="s">
        <v>203</v>
      </c>
      <c r="L26" s="143" t="s">
        <v>203</v>
      </c>
      <c r="M26" s="143" t="e">
        <f t="shared" si="0"/>
        <v>#VALUE!</v>
      </c>
      <c r="N26" s="143" t="e">
        <f t="shared" si="1"/>
        <v>#VALUE!</v>
      </c>
      <c r="O26" s="143" t="e">
        <f t="shared" si="2"/>
        <v>#VALUE!</v>
      </c>
      <c r="P26" s="143" t="e">
        <f t="shared" si="3"/>
        <v>#VALUE!</v>
      </c>
      <c r="Q26" s="17" t="s">
        <v>85</v>
      </c>
    </row>
    <row r="27" spans="1:18" s="5" customFormat="1" ht="105" x14ac:dyDescent="0.25">
      <c r="A27" s="8">
        <v>3</v>
      </c>
      <c r="B27" s="35" t="s">
        <v>123</v>
      </c>
      <c r="C27" s="24" t="s">
        <v>18</v>
      </c>
      <c r="D27" s="20" t="s">
        <v>124</v>
      </c>
      <c r="E27" s="24" t="s">
        <v>125</v>
      </c>
      <c r="F27" s="24">
        <v>2100</v>
      </c>
      <c r="G27" s="24">
        <v>900</v>
      </c>
      <c r="H27" s="24" t="s">
        <v>11</v>
      </c>
      <c r="I27" s="35" t="s">
        <v>119</v>
      </c>
      <c r="J27" s="24">
        <v>1</v>
      </c>
      <c r="K27" s="43" t="s">
        <v>203</v>
      </c>
      <c r="L27" s="143" t="s">
        <v>203</v>
      </c>
      <c r="M27" s="143" t="e">
        <f t="shared" si="0"/>
        <v>#VALUE!</v>
      </c>
      <c r="N27" s="143" t="e">
        <f t="shared" si="1"/>
        <v>#VALUE!</v>
      </c>
      <c r="O27" s="143" t="e">
        <f t="shared" si="2"/>
        <v>#VALUE!</v>
      </c>
      <c r="P27" s="143" t="e">
        <f t="shared" si="3"/>
        <v>#VALUE!</v>
      </c>
      <c r="Q27" s="27" t="s">
        <v>85</v>
      </c>
    </row>
    <row r="28" spans="1:18" s="28" customFormat="1" ht="90" x14ac:dyDescent="0.25">
      <c r="A28" s="8">
        <v>4</v>
      </c>
      <c r="B28" s="38" t="s">
        <v>126</v>
      </c>
      <c r="C28" s="38" t="s">
        <v>43</v>
      </c>
      <c r="D28" s="20" t="s">
        <v>127</v>
      </c>
      <c r="E28" s="38" t="s">
        <v>128</v>
      </c>
      <c r="F28" s="38">
        <v>2100</v>
      </c>
      <c r="G28" s="38">
        <v>1100</v>
      </c>
      <c r="H28" s="38" t="s">
        <v>13</v>
      </c>
      <c r="I28" s="38" t="s">
        <v>108</v>
      </c>
      <c r="J28" s="6">
        <v>40</v>
      </c>
      <c r="K28" s="43" t="s">
        <v>203</v>
      </c>
      <c r="L28" s="143" t="s">
        <v>203</v>
      </c>
      <c r="M28" s="143" t="e">
        <f t="shared" si="0"/>
        <v>#VALUE!</v>
      </c>
      <c r="N28" s="143" t="e">
        <f t="shared" si="1"/>
        <v>#VALUE!</v>
      </c>
      <c r="O28" s="143" t="e">
        <f t="shared" si="2"/>
        <v>#VALUE!</v>
      </c>
      <c r="P28" s="143" t="e">
        <f t="shared" si="3"/>
        <v>#VALUE!</v>
      </c>
      <c r="Q28" s="27" t="s">
        <v>129</v>
      </c>
    </row>
    <row r="29" spans="1:18" s="28" customFormat="1" ht="120" x14ac:dyDescent="0.25">
      <c r="A29" s="8">
        <v>5</v>
      </c>
      <c r="B29" s="24" t="s">
        <v>75</v>
      </c>
      <c r="C29" s="24" t="s">
        <v>18</v>
      </c>
      <c r="D29" s="30" t="s">
        <v>130</v>
      </c>
      <c r="E29" s="24" t="s">
        <v>131</v>
      </c>
      <c r="F29" s="24">
        <v>2100</v>
      </c>
      <c r="G29" s="24">
        <v>1500</v>
      </c>
      <c r="H29" s="24" t="s">
        <v>11</v>
      </c>
      <c r="I29" s="24" t="s">
        <v>15</v>
      </c>
      <c r="J29" s="24">
        <v>1</v>
      </c>
      <c r="K29" s="43" t="s">
        <v>203</v>
      </c>
      <c r="L29" s="143" t="s">
        <v>203</v>
      </c>
      <c r="M29" s="143" t="e">
        <f t="shared" si="0"/>
        <v>#VALUE!</v>
      </c>
      <c r="N29" s="143" t="e">
        <f t="shared" si="1"/>
        <v>#VALUE!</v>
      </c>
      <c r="O29" s="143" t="e">
        <f t="shared" si="2"/>
        <v>#VALUE!</v>
      </c>
      <c r="P29" s="143" t="e">
        <f t="shared" si="3"/>
        <v>#VALUE!</v>
      </c>
      <c r="Q29" s="27" t="s">
        <v>76</v>
      </c>
    </row>
    <row r="30" spans="1:18" s="5" customFormat="1" ht="120" x14ac:dyDescent="0.25">
      <c r="A30" s="8">
        <v>6</v>
      </c>
      <c r="B30" s="24" t="s">
        <v>86</v>
      </c>
      <c r="C30" s="35" t="s">
        <v>18</v>
      </c>
      <c r="D30" s="30" t="s">
        <v>132</v>
      </c>
      <c r="E30" s="35" t="s">
        <v>133</v>
      </c>
      <c r="F30" s="35">
        <v>2100</v>
      </c>
      <c r="G30" s="35">
        <v>900</v>
      </c>
      <c r="H30" s="35" t="s">
        <v>13</v>
      </c>
      <c r="I30" s="35" t="s">
        <v>119</v>
      </c>
      <c r="J30" s="24">
        <v>1</v>
      </c>
      <c r="K30" s="43" t="s">
        <v>203</v>
      </c>
      <c r="L30" s="143" t="s">
        <v>203</v>
      </c>
      <c r="M30" s="143" t="e">
        <f t="shared" si="0"/>
        <v>#VALUE!</v>
      </c>
      <c r="N30" s="143" t="e">
        <f t="shared" si="1"/>
        <v>#VALUE!</v>
      </c>
      <c r="O30" s="143" t="e">
        <f t="shared" si="2"/>
        <v>#VALUE!</v>
      </c>
      <c r="P30" s="143" t="e">
        <f t="shared" si="3"/>
        <v>#VALUE!</v>
      </c>
      <c r="Q30" s="27" t="s">
        <v>201</v>
      </c>
    </row>
    <row r="31" spans="1:18" ht="15.75" x14ac:dyDescent="0.25">
      <c r="A31" s="80"/>
      <c r="B31" s="81"/>
      <c r="C31" s="82" t="s">
        <v>72</v>
      </c>
      <c r="D31" s="81"/>
      <c r="E31" s="81"/>
      <c r="F31" s="83"/>
      <c r="G31" s="83"/>
      <c r="H31" s="83"/>
      <c r="I31" s="83"/>
      <c r="J31" s="83">
        <f>SUM(J13:J30)</f>
        <v>114</v>
      </c>
      <c r="K31" s="83"/>
      <c r="L31" s="83"/>
      <c r="M31" s="83"/>
      <c r="N31" s="83" t="e">
        <f>SUM(N13:N30)</f>
        <v>#VALUE!</v>
      </c>
      <c r="O31" s="83" t="e">
        <f>SUM(O13:O30)</f>
        <v>#VALUE!</v>
      </c>
      <c r="P31" s="83" t="e">
        <f>SUM(P13:P30)</f>
        <v>#VALUE!</v>
      </c>
      <c r="Q31" s="83"/>
      <c r="R31" s="28"/>
    </row>
    <row r="32" spans="1:18" ht="15.75" x14ac:dyDescent="0.25">
      <c r="A32" s="80"/>
      <c r="B32" s="81"/>
      <c r="C32" s="84" t="s">
        <v>73</v>
      </c>
      <c r="D32" s="81"/>
      <c r="E32" s="81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 t="e">
        <f>P31*20/120</f>
        <v>#VALUE!</v>
      </c>
      <c r="Q32" s="83"/>
      <c r="R32" s="28"/>
    </row>
  </sheetData>
  <mergeCells count="14">
    <mergeCell ref="I9:J9"/>
    <mergeCell ref="K9:M9"/>
    <mergeCell ref="N9:P9"/>
    <mergeCell ref="Q9:Q10"/>
    <mergeCell ref="A4:H4"/>
    <mergeCell ref="A5:K5"/>
    <mergeCell ref="A6:K6"/>
    <mergeCell ref="A9:A10"/>
    <mergeCell ref="B9:B10"/>
    <mergeCell ref="C9:C10"/>
    <mergeCell ref="D9:D10"/>
    <mergeCell ref="E9:E10"/>
    <mergeCell ref="F9:G9"/>
    <mergeCell ref="H9:H10"/>
  </mergeCells>
  <pageMargins left="0.70866141732283472" right="0.70866141732283472" top="0.35433070866141736" bottom="0.35433070866141736" header="0.31496062992125984" footer="0.31496062992125984"/>
  <pageSetup paperSize="8" scale="8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34C4-79F0-4D57-8008-C2930E9782A3}">
  <sheetPr>
    <tabColor rgb="FFFF0000"/>
    <pageSetUpPr fitToPage="1"/>
  </sheetPr>
  <dimension ref="A1:R17"/>
  <sheetViews>
    <sheetView zoomScaleNormal="100" workbookViewId="0">
      <selection activeCell="D21" sqref="D21"/>
    </sheetView>
  </sheetViews>
  <sheetFormatPr defaultRowHeight="15" x14ac:dyDescent="0.25"/>
  <cols>
    <col min="1" max="1" width="9.140625" style="3"/>
    <col min="2" max="2" width="11.7109375" style="3" customWidth="1"/>
    <col min="3" max="3" width="17.42578125" style="3" customWidth="1"/>
    <col min="4" max="4" width="29.42578125" style="3" customWidth="1"/>
    <col min="5" max="5" width="26.85546875" style="3" customWidth="1"/>
    <col min="6" max="6" width="12.5703125" style="3" customWidth="1"/>
    <col min="7" max="7" width="11.140625" style="3" customWidth="1"/>
    <col min="8" max="8" width="13.85546875" style="3" customWidth="1"/>
    <col min="9" max="9" width="13.42578125" style="3" customWidth="1"/>
    <col min="10" max="10" width="13.42578125" style="40" customWidth="1"/>
    <col min="11" max="11" width="13.5703125" style="3" customWidth="1"/>
    <col min="12" max="12" width="12.5703125" style="3" customWidth="1"/>
    <col min="13" max="13" width="10.85546875" style="1" customWidth="1"/>
    <col min="14" max="14" width="13.140625" style="1" customWidth="1"/>
    <col min="15" max="15" width="13.5703125" style="1" customWidth="1"/>
    <col min="16" max="16" width="14.28515625" style="1" customWidth="1"/>
    <col min="17" max="17" width="40.28515625" style="1" customWidth="1"/>
    <col min="18" max="18" width="45.140625" style="1" customWidth="1"/>
    <col min="19" max="16384" width="9.140625" style="1"/>
  </cols>
  <sheetData>
    <row r="1" spans="1:18" s="50" customFormat="1" ht="15.75" x14ac:dyDescent="0.2">
      <c r="A1" s="45" t="s">
        <v>60</v>
      </c>
      <c r="B1" s="46"/>
      <c r="C1" s="46"/>
      <c r="D1" s="46"/>
      <c r="E1" s="47"/>
      <c r="F1" s="47"/>
      <c r="G1" s="48"/>
      <c r="H1" s="49"/>
    </row>
    <row r="2" spans="1:18" s="50" customFormat="1" ht="15.75" x14ac:dyDescent="0.2">
      <c r="A2" s="45"/>
      <c r="B2" s="46"/>
      <c r="C2" s="46"/>
      <c r="D2" s="46"/>
      <c r="E2" s="47"/>
      <c r="F2" s="47"/>
      <c r="G2" s="48"/>
      <c r="H2" s="49"/>
    </row>
    <row r="3" spans="1:18" s="50" customFormat="1" ht="15.75" x14ac:dyDescent="0.2">
      <c r="A3" s="51"/>
      <c r="B3" s="52"/>
      <c r="C3" s="52"/>
      <c r="D3" s="52"/>
      <c r="E3" s="47"/>
      <c r="F3" s="47"/>
      <c r="G3" s="48"/>
      <c r="H3" s="49"/>
    </row>
    <row r="4" spans="1:18" s="50" customFormat="1" ht="15.75" customHeight="1" x14ac:dyDescent="0.2">
      <c r="A4" s="149" t="s">
        <v>61</v>
      </c>
      <c r="B4" s="149"/>
      <c r="C4" s="149"/>
      <c r="D4" s="149"/>
      <c r="E4" s="149"/>
      <c r="F4" s="149"/>
      <c r="G4" s="149"/>
      <c r="H4" s="149"/>
    </row>
    <row r="5" spans="1:18" s="50" customFormat="1" x14ac:dyDescent="0.2">
      <c r="A5" s="150" t="s">
        <v>202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18" s="53" customFormat="1" ht="39" customHeight="1" x14ac:dyDescent="0.25">
      <c r="A6" s="151" t="s">
        <v>62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8" s="53" customFormat="1" ht="18.75" x14ac:dyDescent="0.25">
      <c r="A7" s="54" t="s">
        <v>88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8" s="14" customFormat="1" ht="18.75" x14ac:dyDescent="0.25">
      <c r="A8" s="16"/>
      <c r="B8" s="15"/>
      <c r="C8" s="12"/>
      <c r="D8" s="12"/>
      <c r="E8" s="12"/>
      <c r="F8" s="12"/>
      <c r="G8" s="12"/>
      <c r="H8" s="12"/>
      <c r="I8" s="12"/>
      <c r="J8" s="39"/>
      <c r="K8" s="13"/>
      <c r="L8" s="13"/>
      <c r="M8" s="13"/>
    </row>
    <row r="9" spans="1:18" s="55" customFormat="1" ht="78.75" customHeight="1" x14ac:dyDescent="0.25">
      <c r="A9" s="160" t="s">
        <v>63</v>
      </c>
      <c r="B9" s="160" t="s">
        <v>14</v>
      </c>
      <c r="C9" s="161" t="s">
        <v>0</v>
      </c>
      <c r="D9" s="161" t="s">
        <v>7</v>
      </c>
      <c r="E9" s="162" t="s">
        <v>1</v>
      </c>
      <c r="F9" s="163" t="s">
        <v>2</v>
      </c>
      <c r="G9" s="163"/>
      <c r="H9" s="163" t="s">
        <v>5</v>
      </c>
      <c r="I9" s="156" t="s">
        <v>81</v>
      </c>
      <c r="J9" s="157"/>
      <c r="K9" s="158" t="s">
        <v>64</v>
      </c>
      <c r="L9" s="158"/>
      <c r="M9" s="158"/>
      <c r="N9" s="158" t="s">
        <v>65</v>
      </c>
      <c r="O9" s="158"/>
      <c r="P9" s="158"/>
      <c r="Q9" s="159" t="s">
        <v>66</v>
      </c>
    </row>
    <row r="10" spans="1:18" s="55" customFormat="1" ht="30" x14ac:dyDescent="0.25">
      <c r="A10" s="160"/>
      <c r="B10" s="160"/>
      <c r="C10" s="161"/>
      <c r="D10" s="161"/>
      <c r="E10" s="162"/>
      <c r="F10" s="72" t="s">
        <v>9</v>
      </c>
      <c r="G10" s="72" t="s">
        <v>10</v>
      </c>
      <c r="H10" s="163"/>
      <c r="I10" s="71" t="s">
        <v>67</v>
      </c>
      <c r="J10" s="56" t="s">
        <v>68</v>
      </c>
      <c r="K10" s="69" t="s">
        <v>69</v>
      </c>
      <c r="L10" s="69" t="s">
        <v>70</v>
      </c>
      <c r="M10" s="69" t="s">
        <v>71</v>
      </c>
      <c r="N10" s="69" t="s">
        <v>69</v>
      </c>
      <c r="O10" s="69" t="s">
        <v>70</v>
      </c>
      <c r="P10" s="69" t="s">
        <v>71</v>
      </c>
      <c r="Q10" s="159"/>
    </row>
    <row r="11" spans="1:18" s="4" customFormat="1" ht="23.25" x14ac:dyDescent="0.25">
      <c r="A11" s="61" t="s">
        <v>135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18" s="28" customFormat="1" ht="47.25" x14ac:dyDescent="0.25">
      <c r="A12" s="23">
        <v>1</v>
      </c>
      <c r="B12" s="24" t="s">
        <v>136</v>
      </c>
      <c r="C12" s="24" t="s">
        <v>137</v>
      </c>
      <c r="D12" s="20" t="s">
        <v>138</v>
      </c>
      <c r="E12" s="24" t="s">
        <v>199</v>
      </c>
      <c r="F12" s="24">
        <v>2260</v>
      </c>
      <c r="G12" s="24">
        <v>1910</v>
      </c>
      <c r="H12" s="24" t="s">
        <v>13</v>
      </c>
      <c r="I12" s="24" t="s">
        <v>15</v>
      </c>
      <c r="J12" s="24">
        <v>1</v>
      </c>
      <c r="K12" s="43" t="s">
        <v>203</v>
      </c>
      <c r="L12" s="143" t="s">
        <v>203</v>
      </c>
      <c r="M12" s="143" t="e">
        <f>K12+L12</f>
        <v>#VALUE!</v>
      </c>
      <c r="N12" s="143" t="e">
        <f>J12*K12</f>
        <v>#VALUE!</v>
      </c>
      <c r="O12" s="143" t="e">
        <f>J12*L12</f>
        <v>#VALUE!</v>
      </c>
      <c r="P12" s="143" t="e">
        <f>SUM(N12:O12)</f>
        <v>#VALUE!</v>
      </c>
      <c r="Q12" s="31" t="s">
        <v>139</v>
      </c>
    </row>
    <row r="13" spans="1:18" s="28" customFormat="1" ht="47.25" x14ac:dyDescent="0.25">
      <c r="A13" s="23">
        <v>2</v>
      </c>
      <c r="B13" s="24" t="s">
        <v>140</v>
      </c>
      <c r="C13" s="24" t="s">
        <v>137</v>
      </c>
      <c r="D13" s="20" t="s">
        <v>138</v>
      </c>
      <c r="E13" s="24" t="s">
        <v>200</v>
      </c>
      <c r="F13" s="24">
        <v>2260</v>
      </c>
      <c r="G13" s="24">
        <v>1910</v>
      </c>
      <c r="H13" s="24" t="s">
        <v>11</v>
      </c>
      <c r="I13" s="24" t="s">
        <v>15</v>
      </c>
      <c r="J13" s="24">
        <v>2</v>
      </c>
      <c r="K13" s="43" t="s">
        <v>203</v>
      </c>
      <c r="L13" s="143" t="s">
        <v>203</v>
      </c>
      <c r="M13" s="143" t="e">
        <f>K13+L13</f>
        <v>#VALUE!</v>
      </c>
      <c r="N13" s="143" t="e">
        <f>J13*K13</f>
        <v>#VALUE!</v>
      </c>
      <c r="O13" s="143" t="e">
        <f>J13*L13</f>
        <v>#VALUE!</v>
      </c>
      <c r="P13" s="143" t="e">
        <f>SUM(N13:O13)</f>
        <v>#VALUE!</v>
      </c>
      <c r="Q13" s="31" t="s">
        <v>139</v>
      </c>
    </row>
    <row r="14" spans="1:18" s="28" customFormat="1" ht="47.25" x14ac:dyDescent="0.25">
      <c r="A14" s="23">
        <v>3</v>
      </c>
      <c r="B14" s="24" t="s">
        <v>141</v>
      </c>
      <c r="C14" s="24" t="s">
        <v>137</v>
      </c>
      <c r="D14" s="20" t="s">
        <v>142</v>
      </c>
      <c r="E14" s="24" t="s">
        <v>143</v>
      </c>
      <c r="F14" s="24">
        <v>2460</v>
      </c>
      <c r="G14" s="24">
        <v>1910</v>
      </c>
      <c r="H14" s="24" t="s">
        <v>13</v>
      </c>
      <c r="I14" s="24" t="s">
        <v>15</v>
      </c>
      <c r="J14" s="24">
        <v>1</v>
      </c>
      <c r="K14" s="43" t="s">
        <v>203</v>
      </c>
      <c r="L14" s="143" t="s">
        <v>203</v>
      </c>
      <c r="M14" s="143" t="e">
        <f>K14+L14</f>
        <v>#VALUE!</v>
      </c>
      <c r="N14" s="143" t="e">
        <f>J14*K14</f>
        <v>#VALUE!</v>
      </c>
      <c r="O14" s="143" t="e">
        <f>J14*L14</f>
        <v>#VALUE!</v>
      </c>
      <c r="P14" s="143" t="e">
        <f>SUM(N14:O14)</f>
        <v>#VALUE!</v>
      </c>
      <c r="Q14" s="31" t="s">
        <v>144</v>
      </c>
    </row>
    <row r="15" spans="1:18" s="28" customFormat="1" ht="47.25" x14ac:dyDescent="0.25">
      <c r="A15" s="23">
        <v>4</v>
      </c>
      <c r="B15" s="24" t="s">
        <v>145</v>
      </c>
      <c r="C15" s="24" t="s">
        <v>137</v>
      </c>
      <c r="D15" s="20" t="s">
        <v>142</v>
      </c>
      <c r="E15" s="24" t="s">
        <v>146</v>
      </c>
      <c r="F15" s="24">
        <v>2460</v>
      </c>
      <c r="G15" s="24">
        <v>1910</v>
      </c>
      <c r="H15" s="24" t="s">
        <v>11</v>
      </c>
      <c r="I15" s="24" t="s">
        <v>15</v>
      </c>
      <c r="J15" s="24">
        <v>1</v>
      </c>
      <c r="K15" s="43" t="s">
        <v>203</v>
      </c>
      <c r="L15" s="143" t="s">
        <v>203</v>
      </c>
      <c r="M15" s="143" t="e">
        <f>K15+L15</f>
        <v>#VALUE!</v>
      </c>
      <c r="N15" s="143" t="e">
        <f>J15*K15</f>
        <v>#VALUE!</v>
      </c>
      <c r="O15" s="143" t="e">
        <f>J15*L15</f>
        <v>#VALUE!</v>
      </c>
      <c r="P15" s="143" t="e">
        <f>SUM(N15:O15)</f>
        <v>#VALUE!</v>
      </c>
      <c r="Q15" s="31" t="s">
        <v>144</v>
      </c>
    </row>
    <row r="16" spans="1:18" ht="15.75" x14ac:dyDescent="0.25">
      <c r="A16" s="62"/>
      <c r="B16" s="63"/>
      <c r="C16" s="64" t="s">
        <v>72</v>
      </c>
      <c r="D16" s="63"/>
      <c r="E16" s="63"/>
      <c r="F16" s="65"/>
      <c r="G16" s="65"/>
      <c r="H16" s="65"/>
      <c r="I16" s="65"/>
      <c r="J16" s="144">
        <f>SUM(J12:J15)</f>
        <v>5</v>
      </c>
      <c r="K16" s="65"/>
      <c r="L16" s="65"/>
      <c r="M16" s="65"/>
      <c r="N16" s="65" t="e">
        <f>SUM(N12:N15)</f>
        <v>#VALUE!</v>
      </c>
      <c r="O16" s="65" t="e">
        <f t="shared" ref="O16:P16" si="0">SUM(O12:O15)</f>
        <v>#VALUE!</v>
      </c>
      <c r="P16" s="65" t="e">
        <f t="shared" si="0"/>
        <v>#VALUE!</v>
      </c>
      <c r="Q16" s="65"/>
      <c r="R16" s="28"/>
    </row>
    <row r="17" spans="1:18" ht="15.75" x14ac:dyDescent="0.25">
      <c r="A17" s="62"/>
      <c r="B17" s="63"/>
      <c r="C17" s="66" t="s">
        <v>73</v>
      </c>
      <c r="D17" s="63"/>
      <c r="E17" s="63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 t="e">
        <f>P16*20/120</f>
        <v>#VALUE!</v>
      </c>
      <c r="Q17" s="65"/>
      <c r="R17" s="28"/>
    </row>
  </sheetData>
  <mergeCells count="14">
    <mergeCell ref="I9:J9"/>
    <mergeCell ref="K9:M9"/>
    <mergeCell ref="N9:P9"/>
    <mergeCell ref="Q9:Q10"/>
    <mergeCell ref="A4:H4"/>
    <mergeCell ref="A5:K5"/>
    <mergeCell ref="A6:K6"/>
    <mergeCell ref="A9:A10"/>
    <mergeCell ref="B9:B10"/>
    <mergeCell ref="C9:C10"/>
    <mergeCell ref="D9:D10"/>
    <mergeCell ref="E9:E10"/>
    <mergeCell ref="F9:G9"/>
    <mergeCell ref="H9:H10"/>
  </mergeCells>
  <pageMargins left="0.70866141732283472" right="0.70866141732283472" top="0.35433070866141736" bottom="0.35433070866141736" header="0.31496062992125984" footer="0.31496062992125984"/>
  <pageSetup paperSize="8" scale="8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69F0-967D-4D7C-85D6-6D3F9C19583D}">
  <sheetPr>
    <tabColor rgb="FFFF0000"/>
    <pageSetUpPr fitToPage="1"/>
  </sheetPr>
  <dimension ref="A1:X65"/>
  <sheetViews>
    <sheetView topLeftCell="A37" zoomScaleNormal="100" workbookViewId="0">
      <selection activeCell="D62" sqref="D62"/>
    </sheetView>
  </sheetViews>
  <sheetFormatPr defaultRowHeight="15" outlineLevelRow="1" x14ac:dyDescent="0.25"/>
  <cols>
    <col min="1" max="1" width="9.140625" style="3"/>
    <col min="2" max="2" width="11.7109375" style="3" customWidth="1"/>
    <col min="3" max="3" width="17.42578125" style="3" customWidth="1"/>
    <col min="4" max="4" width="29.42578125" style="3" customWidth="1"/>
    <col min="5" max="5" width="26.85546875" style="3" customWidth="1"/>
    <col min="6" max="6" width="12.5703125" style="3" customWidth="1"/>
    <col min="7" max="7" width="11.140625" style="3" customWidth="1"/>
    <col min="8" max="9" width="13.42578125" style="3" customWidth="1"/>
    <col min="10" max="10" width="13.42578125" style="40" customWidth="1"/>
    <col min="11" max="11" width="13.5703125" style="3" customWidth="1"/>
    <col min="12" max="12" width="57" style="3" customWidth="1"/>
    <col min="13" max="16384" width="9.140625" style="1"/>
  </cols>
  <sheetData>
    <row r="1" spans="1:17" s="119" customFormat="1" ht="15.75" x14ac:dyDescent="0.25">
      <c r="A1" s="117" t="s">
        <v>19</v>
      </c>
      <c r="B1" s="118"/>
      <c r="E1" s="120"/>
      <c r="F1" s="120"/>
      <c r="G1" s="11"/>
      <c r="H1" s="121"/>
      <c r="J1" s="122"/>
      <c r="K1" s="123"/>
      <c r="L1" s="11" t="s">
        <v>20</v>
      </c>
      <c r="M1" s="11"/>
    </row>
    <row r="2" spans="1:17" s="119" customFormat="1" ht="15.75" x14ac:dyDescent="0.25">
      <c r="A2" s="124" t="s">
        <v>21</v>
      </c>
      <c r="B2" s="118"/>
      <c r="E2" s="120"/>
      <c r="F2" s="120"/>
      <c r="G2" s="9"/>
      <c r="H2" s="125"/>
      <c r="J2" s="122"/>
      <c r="K2" s="123"/>
      <c r="L2" s="9" t="s">
        <v>22</v>
      </c>
      <c r="M2" s="9"/>
    </row>
    <row r="3" spans="1:17" s="119" customFormat="1" ht="15.75" x14ac:dyDescent="0.25">
      <c r="A3" s="117" t="s">
        <v>23</v>
      </c>
      <c r="B3" s="118"/>
      <c r="E3" s="120"/>
      <c r="F3" s="120"/>
      <c r="G3" s="11"/>
      <c r="H3" s="121"/>
      <c r="J3" s="122"/>
      <c r="K3" s="123"/>
      <c r="L3" s="11"/>
      <c r="M3" s="11"/>
    </row>
    <row r="4" spans="1:17" s="119" customFormat="1" ht="24.75" customHeight="1" x14ac:dyDescent="0.25">
      <c r="A4" s="124" t="s">
        <v>24</v>
      </c>
      <c r="B4" s="118"/>
      <c r="E4" s="120"/>
      <c r="F4" s="120"/>
      <c r="G4" s="9"/>
      <c r="H4" s="125"/>
      <c r="J4" s="122"/>
      <c r="K4" s="123"/>
      <c r="L4" s="9" t="s">
        <v>59</v>
      </c>
      <c r="M4" s="9"/>
    </row>
    <row r="5" spans="1:17" s="129" customFormat="1" ht="22.5" customHeight="1" x14ac:dyDescent="0.25">
      <c r="A5" s="124" t="s">
        <v>25</v>
      </c>
      <c r="B5" s="126"/>
      <c r="C5" s="127"/>
      <c r="D5" s="127"/>
      <c r="E5" s="128"/>
      <c r="F5" s="128"/>
      <c r="G5" s="121"/>
      <c r="H5" s="121"/>
      <c r="J5" s="130"/>
      <c r="K5" s="131"/>
      <c r="L5" s="11"/>
      <c r="M5" s="121"/>
    </row>
    <row r="6" spans="1:17" s="129" customFormat="1" ht="21.75" customHeight="1" x14ac:dyDescent="0.25">
      <c r="A6" s="132" t="s">
        <v>36</v>
      </c>
      <c r="B6" s="126"/>
      <c r="C6" s="127"/>
      <c r="D6" s="127"/>
      <c r="E6" s="128"/>
      <c r="F6" s="128"/>
      <c r="G6" s="9"/>
      <c r="H6" s="125"/>
      <c r="J6" s="130"/>
      <c r="K6" s="131"/>
      <c r="L6" s="9" t="s">
        <v>26</v>
      </c>
      <c r="M6" s="9"/>
    </row>
    <row r="7" spans="1:17" ht="24.75" customHeight="1" x14ac:dyDescent="0.25">
      <c r="L7" s="10" t="s">
        <v>35</v>
      </c>
    </row>
    <row r="8" spans="1:17" s="87" customFormat="1" ht="15.75" x14ac:dyDescent="0.25">
      <c r="A8" s="167" t="s">
        <v>27</v>
      </c>
      <c r="B8" s="167"/>
      <c r="C8" s="167"/>
      <c r="D8" s="167"/>
      <c r="E8" s="167"/>
      <c r="F8" s="167"/>
      <c r="G8" s="167"/>
      <c r="H8" s="167"/>
      <c r="I8" s="167"/>
      <c r="J8" s="167"/>
      <c r="K8" s="85"/>
      <c r="L8" s="86"/>
    </row>
    <row r="9" spans="1:17" s="87" customFormat="1" ht="15.75" x14ac:dyDescent="0.25">
      <c r="A9" s="88" t="s">
        <v>87</v>
      </c>
      <c r="B9" s="89"/>
      <c r="C9" s="53"/>
      <c r="D9" s="53"/>
      <c r="E9" s="53"/>
      <c r="F9" s="53"/>
      <c r="G9" s="53"/>
      <c r="H9" s="53"/>
      <c r="I9" s="53"/>
      <c r="J9" s="90"/>
      <c r="K9" s="53"/>
      <c r="L9" s="53"/>
      <c r="M9" s="53"/>
      <c r="N9" s="53"/>
      <c r="O9" s="53"/>
      <c r="P9" s="53"/>
      <c r="Q9" s="86"/>
    </row>
    <row r="10" spans="1:17" s="87" customFormat="1" ht="16.5" thickBot="1" x14ac:dyDescent="0.3">
      <c r="A10" s="91" t="s">
        <v>88</v>
      </c>
      <c r="B10" s="89"/>
      <c r="C10" s="53"/>
      <c r="D10" s="53"/>
      <c r="E10" s="53"/>
      <c r="F10" s="53"/>
      <c r="G10" s="53"/>
      <c r="H10" s="53"/>
      <c r="I10" s="53"/>
      <c r="J10" s="90"/>
      <c r="K10" s="86"/>
      <c r="L10" s="86"/>
    </row>
    <row r="11" spans="1:17" s="4" customFormat="1" ht="40.5" customHeight="1" x14ac:dyDescent="0.25">
      <c r="A11" s="168" t="s">
        <v>4</v>
      </c>
      <c r="B11" s="170" t="s">
        <v>14</v>
      </c>
      <c r="C11" s="170" t="s">
        <v>0</v>
      </c>
      <c r="D11" s="170" t="s">
        <v>7</v>
      </c>
      <c r="E11" s="170" t="s">
        <v>1</v>
      </c>
      <c r="F11" s="170" t="s">
        <v>2</v>
      </c>
      <c r="G11" s="170"/>
      <c r="H11" s="170" t="s">
        <v>5</v>
      </c>
      <c r="I11" s="170" t="s">
        <v>6</v>
      </c>
      <c r="J11" s="170" t="s">
        <v>40</v>
      </c>
      <c r="K11" s="170" t="s">
        <v>41</v>
      </c>
      <c r="L11" s="176" t="s">
        <v>3</v>
      </c>
    </row>
    <row r="12" spans="1:17" s="4" customFormat="1" ht="28.5" customHeight="1" thickBot="1" x14ac:dyDescent="0.3">
      <c r="A12" s="169"/>
      <c r="B12" s="171"/>
      <c r="C12" s="171"/>
      <c r="D12" s="171"/>
      <c r="E12" s="171"/>
      <c r="F12" s="73" t="s">
        <v>9</v>
      </c>
      <c r="G12" s="73" t="s">
        <v>10</v>
      </c>
      <c r="H12" s="171"/>
      <c r="I12" s="171"/>
      <c r="J12" s="171"/>
      <c r="K12" s="171"/>
      <c r="L12" s="177"/>
    </row>
    <row r="13" spans="1:17" s="92" customFormat="1" ht="16.5" thickBot="1" x14ac:dyDescent="0.3">
      <c r="A13" s="172" t="s">
        <v>39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4"/>
      <c r="L13" s="175"/>
    </row>
    <row r="14" spans="1:17" s="92" customFormat="1" ht="28.5" customHeight="1" thickBot="1" x14ac:dyDescent="0.3">
      <c r="A14" s="178" t="s">
        <v>38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80"/>
    </row>
    <row r="15" spans="1:17" s="2" customFormat="1" ht="80.25" customHeight="1" x14ac:dyDescent="0.25">
      <c r="A15" s="42">
        <v>1</v>
      </c>
      <c r="B15" s="6" t="s">
        <v>75</v>
      </c>
      <c r="C15" s="6" t="s">
        <v>43</v>
      </c>
      <c r="D15" s="25" t="s">
        <v>89</v>
      </c>
      <c r="E15" s="6" t="s">
        <v>90</v>
      </c>
      <c r="F15" s="6">
        <v>2100</v>
      </c>
      <c r="G15" s="6">
        <v>1100</v>
      </c>
      <c r="H15" s="6" t="s">
        <v>13</v>
      </c>
      <c r="I15" s="6" t="s">
        <v>12</v>
      </c>
      <c r="J15" s="6">
        <v>2</v>
      </c>
      <c r="K15" s="43">
        <f>J15</f>
        <v>2</v>
      </c>
      <c r="L15" s="27" t="s">
        <v>76</v>
      </c>
    </row>
    <row r="16" spans="1:17" s="95" customFormat="1" ht="16.5" thickBot="1" x14ac:dyDescent="0.3">
      <c r="A16" s="181" t="s">
        <v>42</v>
      </c>
      <c r="B16" s="182"/>
      <c r="C16" s="182"/>
      <c r="D16" s="182"/>
      <c r="E16" s="182"/>
      <c r="F16" s="182"/>
      <c r="G16" s="182"/>
      <c r="H16" s="182"/>
      <c r="I16" s="183"/>
      <c r="J16" s="93"/>
      <c r="K16" s="44">
        <f>K15</f>
        <v>2</v>
      </c>
      <c r="L16" s="94"/>
    </row>
    <row r="17" spans="1:12" s="96" customFormat="1" ht="16.5" thickBot="1" x14ac:dyDescent="0.3">
      <c r="A17" s="172" t="s">
        <v>17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4"/>
      <c r="L17" s="175"/>
    </row>
    <row r="18" spans="1:12" s="96" customFormat="1" ht="28.5" customHeight="1" x14ac:dyDescent="0.25">
      <c r="A18" s="164" t="s">
        <v>30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6"/>
    </row>
    <row r="19" spans="1:12" s="2" customFormat="1" ht="75" customHeight="1" x14ac:dyDescent="0.25">
      <c r="A19" s="97">
        <v>1</v>
      </c>
      <c r="B19" s="98" t="s">
        <v>91</v>
      </c>
      <c r="C19" s="98" t="s">
        <v>8</v>
      </c>
      <c r="D19" s="99" t="s">
        <v>92</v>
      </c>
      <c r="E19" s="98" t="s">
        <v>93</v>
      </c>
      <c r="F19" s="98">
        <v>2100</v>
      </c>
      <c r="G19" s="98">
        <v>1100</v>
      </c>
      <c r="H19" s="98" t="s">
        <v>11</v>
      </c>
      <c r="I19" s="98" t="s">
        <v>12</v>
      </c>
      <c r="J19" s="29">
        <v>4</v>
      </c>
      <c r="K19" s="98">
        <f>J19</f>
        <v>4</v>
      </c>
      <c r="L19" s="100" t="s">
        <v>94</v>
      </c>
    </row>
    <row r="20" spans="1:12" s="2" customFormat="1" ht="75" customHeight="1" x14ac:dyDescent="0.25">
      <c r="A20" s="97">
        <v>2</v>
      </c>
      <c r="B20" s="98" t="s">
        <v>95</v>
      </c>
      <c r="C20" s="98" t="s">
        <v>8</v>
      </c>
      <c r="D20" s="99" t="s">
        <v>96</v>
      </c>
      <c r="E20" s="98" t="s">
        <v>97</v>
      </c>
      <c r="F20" s="98">
        <v>2100</v>
      </c>
      <c r="G20" s="98">
        <v>1100</v>
      </c>
      <c r="H20" s="98" t="s">
        <v>13</v>
      </c>
      <c r="I20" s="98" t="s">
        <v>12</v>
      </c>
      <c r="J20" s="29">
        <v>1</v>
      </c>
      <c r="K20" s="98">
        <f t="shared" ref="K20:K21" si="0">J20</f>
        <v>1</v>
      </c>
      <c r="L20" s="100" t="s">
        <v>98</v>
      </c>
    </row>
    <row r="21" spans="1:12" s="2" customFormat="1" ht="75" customHeight="1" x14ac:dyDescent="0.25">
      <c r="A21" s="97">
        <v>3</v>
      </c>
      <c r="B21" s="98" t="s">
        <v>99</v>
      </c>
      <c r="C21" s="98" t="s">
        <v>8</v>
      </c>
      <c r="D21" s="99" t="s">
        <v>100</v>
      </c>
      <c r="E21" s="98" t="s">
        <v>93</v>
      </c>
      <c r="F21" s="98">
        <v>2100</v>
      </c>
      <c r="G21" s="98">
        <v>1100</v>
      </c>
      <c r="H21" s="98" t="s">
        <v>11</v>
      </c>
      <c r="I21" s="98" t="s">
        <v>12</v>
      </c>
      <c r="J21" s="29">
        <v>1</v>
      </c>
      <c r="K21" s="98">
        <f t="shared" si="0"/>
        <v>1</v>
      </c>
      <c r="L21" s="100" t="s">
        <v>98</v>
      </c>
    </row>
    <row r="22" spans="1:12" s="95" customFormat="1" ht="16.5" thickBot="1" x14ac:dyDescent="0.3">
      <c r="A22" s="185" t="s">
        <v>56</v>
      </c>
      <c r="B22" s="186"/>
      <c r="C22" s="186"/>
      <c r="D22" s="186"/>
      <c r="E22" s="186"/>
      <c r="F22" s="186"/>
      <c r="G22" s="186"/>
      <c r="H22" s="186"/>
      <c r="I22" s="187"/>
      <c r="J22" s="101"/>
      <c r="K22" s="22">
        <f>SUM(K19:K21)</f>
        <v>6</v>
      </c>
      <c r="L22" s="102"/>
    </row>
    <row r="23" spans="1:12" s="96" customFormat="1" ht="16.5" thickBot="1" x14ac:dyDescent="0.3">
      <c r="A23" s="188" t="s">
        <v>17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90"/>
      <c r="L23" s="191"/>
    </row>
    <row r="24" spans="1:12" s="92" customFormat="1" ht="28.5" customHeight="1" thickBot="1" x14ac:dyDescent="0.3">
      <c r="A24" s="192" t="s">
        <v>31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4"/>
    </row>
    <row r="25" spans="1:12" s="2" customFormat="1" ht="75" customHeight="1" x14ac:dyDescent="0.25">
      <c r="A25" s="7">
        <v>1</v>
      </c>
      <c r="B25" s="38" t="s">
        <v>101</v>
      </c>
      <c r="C25" s="38" t="s">
        <v>8</v>
      </c>
      <c r="D25" s="20" t="s">
        <v>102</v>
      </c>
      <c r="E25" s="98" t="s">
        <v>103</v>
      </c>
      <c r="F25" s="38">
        <v>1750</v>
      </c>
      <c r="G25" s="38">
        <v>900</v>
      </c>
      <c r="H25" s="38" t="s">
        <v>11</v>
      </c>
      <c r="I25" s="38" t="s">
        <v>16</v>
      </c>
      <c r="J25" s="6">
        <v>1</v>
      </c>
      <c r="K25" s="18">
        <f>J25</f>
        <v>1</v>
      </c>
      <c r="L25" s="36" t="s">
        <v>104</v>
      </c>
    </row>
    <row r="26" spans="1:12" s="2" customFormat="1" ht="75" customHeight="1" x14ac:dyDescent="0.25">
      <c r="A26" s="7">
        <v>2</v>
      </c>
      <c r="B26" s="38" t="s">
        <v>105</v>
      </c>
      <c r="C26" s="38" t="s">
        <v>8</v>
      </c>
      <c r="D26" s="20" t="s">
        <v>106</v>
      </c>
      <c r="E26" s="98" t="s">
        <v>107</v>
      </c>
      <c r="F26" s="38">
        <v>2100</v>
      </c>
      <c r="G26" s="38">
        <v>1100</v>
      </c>
      <c r="H26" s="38" t="s">
        <v>11</v>
      </c>
      <c r="I26" s="38" t="s">
        <v>108</v>
      </c>
      <c r="J26" s="6">
        <v>20</v>
      </c>
      <c r="K26" s="18">
        <f>J26</f>
        <v>20</v>
      </c>
      <c r="L26" s="36" t="s">
        <v>109</v>
      </c>
    </row>
    <row r="27" spans="1:12" s="2" customFormat="1" ht="75" customHeight="1" x14ac:dyDescent="0.25">
      <c r="A27" s="7">
        <v>3</v>
      </c>
      <c r="B27" s="38" t="s">
        <v>83</v>
      </c>
      <c r="C27" s="38" t="s">
        <v>8</v>
      </c>
      <c r="D27" s="20" t="s">
        <v>110</v>
      </c>
      <c r="E27" s="38" t="s">
        <v>111</v>
      </c>
      <c r="F27" s="38">
        <v>2100</v>
      </c>
      <c r="G27" s="38">
        <v>1500</v>
      </c>
      <c r="H27" s="38"/>
      <c r="I27" s="38" t="s">
        <v>108</v>
      </c>
      <c r="J27" s="6">
        <v>20</v>
      </c>
      <c r="K27" s="18">
        <f t="shared" ref="K27:K28" si="1">J27</f>
        <v>20</v>
      </c>
      <c r="L27" s="36" t="s">
        <v>112</v>
      </c>
    </row>
    <row r="28" spans="1:12" s="2" customFormat="1" ht="75" customHeight="1" x14ac:dyDescent="0.25">
      <c r="A28" s="7">
        <v>4</v>
      </c>
      <c r="B28" s="38" t="s">
        <v>84</v>
      </c>
      <c r="C28" s="38" t="s">
        <v>8</v>
      </c>
      <c r="D28" s="20" t="s">
        <v>113</v>
      </c>
      <c r="E28" s="38" t="s">
        <v>114</v>
      </c>
      <c r="F28" s="38">
        <v>2260</v>
      </c>
      <c r="G28" s="38">
        <v>1910</v>
      </c>
      <c r="H28" s="38"/>
      <c r="I28" s="38" t="s">
        <v>108</v>
      </c>
      <c r="J28" s="6">
        <v>20</v>
      </c>
      <c r="K28" s="18">
        <f t="shared" si="1"/>
        <v>20</v>
      </c>
      <c r="L28" s="36" t="s">
        <v>115</v>
      </c>
    </row>
    <row r="29" spans="1:12" s="95" customFormat="1" ht="16.5" thickBot="1" x14ac:dyDescent="0.3">
      <c r="A29" s="185" t="s">
        <v>57</v>
      </c>
      <c r="B29" s="186"/>
      <c r="C29" s="186"/>
      <c r="D29" s="186"/>
      <c r="E29" s="186"/>
      <c r="F29" s="186"/>
      <c r="G29" s="186"/>
      <c r="H29" s="186"/>
      <c r="I29" s="187"/>
      <c r="J29" s="101"/>
      <c r="K29" s="103">
        <f>SUM(K25:K28)</f>
        <v>61</v>
      </c>
      <c r="L29" s="102"/>
    </row>
    <row r="30" spans="1:12" s="92" customFormat="1" ht="28.5" customHeight="1" thickBot="1" x14ac:dyDescent="0.3">
      <c r="A30" s="195" t="s">
        <v>33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7"/>
      <c r="L30" s="198"/>
    </row>
    <row r="31" spans="1:12" s="5" customFormat="1" ht="75" x14ac:dyDescent="0.25">
      <c r="A31" s="8">
        <v>1</v>
      </c>
      <c r="B31" s="35" t="s">
        <v>116</v>
      </c>
      <c r="C31" s="35" t="s">
        <v>18</v>
      </c>
      <c r="D31" s="37" t="s">
        <v>117</v>
      </c>
      <c r="E31" s="98" t="s">
        <v>118</v>
      </c>
      <c r="F31" s="35">
        <v>2100</v>
      </c>
      <c r="G31" s="35">
        <v>900</v>
      </c>
      <c r="H31" s="35" t="s">
        <v>13</v>
      </c>
      <c r="I31" s="35" t="s">
        <v>119</v>
      </c>
      <c r="J31" s="24">
        <v>1</v>
      </c>
      <c r="K31" s="19">
        <f>J31</f>
        <v>1</v>
      </c>
      <c r="L31" s="27" t="s">
        <v>85</v>
      </c>
    </row>
    <row r="32" spans="1:12" s="5" customFormat="1" ht="75" x14ac:dyDescent="0.25">
      <c r="A32" s="8">
        <v>2</v>
      </c>
      <c r="B32" s="35" t="s">
        <v>120</v>
      </c>
      <c r="C32" s="35" t="s">
        <v>18</v>
      </c>
      <c r="D32" s="37" t="s">
        <v>121</v>
      </c>
      <c r="E32" s="98" t="s">
        <v>122</v>
      </c>
      <c r="F32" s="35">
        <v>2100</v>
      </c>
      <c r="G32" s="35">
        <v>900</v>
      </c>
      <c r="H32" s="35" t="s">
        <v>13</v>
      </c>
      <c r="I32" s="35" t="s">
        <v>119</v>
      </c>
      <c r="J32" s="24">
        <v>1</v>
      </c>
      <c r="K32" s="19">
        <f t="shared" ref="K32:K36" si="2">J32</f>
        <v>1</v>
      </c>
      <c r="L32" s="17" t="s">
        <v>85</v>
      </c>
    </row>
    <row r="33" spans="1:12" s="28" customFormat="1" ht="75" x14ac:dyDescent="0.25">
      <c r="A33" s="8">
        <v>3</v>
      </c>
      <c r="B33" s="35" t="s">
        <v>123</v>
      </c>
      <c r="C33" s="24" t="s">
        <v>18</v>
      </c>
      <c r="D33" s="20" t="s">
        <v>124</v>
      </c>
      <c r="E33" s="24" t="s">
        <v>125</v>
      </c>
      <c r="F33" s="24">
        <v>2100</v>
      </c>
      <c r="G33" s="24">
        <v>900</v>
      </c>
      <c r="H33" s="24" t="s">
        <v>11</v>
      </c>
      <c r="I33" s="35" t="s">
        <v>119</v>
      </c>
      <c r="J33" s="24">
        <v>1</v>
      </c>
      <c r="K33" s="19">
        <f t="shared" si="2"/>
        <v>1</v>
      </c>
      <c r="L33" s="27" t="s">
        <v>85</v>
      </c>
    </row>
    <row r="34" spans="1:12" s="2" customFormat="1" ht="75" x14ac:dyDescent="0.25">
      <c r="A34" s="8">
        <v>4</v>
      </c>
      <c r="B34" s="38" t="s">
        <v>126</v>
      </c>
      <c r="C34" s="38" t="s">
        <v>43</v>
      </c>
      <c r="D34" s="20" t="s">
        <v>127</v>
      </c>
      <c r="E34" s="38" t="s">
        <v>128</v>
      </c>
      <c r="F34" s="38">
        <v>2100</v>
      </c>
      <c r="G34" s="38">
        <v>1100</v>
      </c>
      <c r="H34" s="38" t="s">
        <v>13</v>
      </c>
      <c r="I34" s="38" t="s">
        <v>108</v>
      </c>
      <c r="J34" s="6">
        <v>40</v>
      </c>
      <c r="K34" s="19">
        <f t="shared" si="2"/>
        <v>40</v>
      </c>
      <c r="L34" s="27" t="s">
        <v>129</v>
      </c>
    </row>
    <row r="35" spans="1:12" s="28" customFormat="1" ht="75" x14ac:dyDescent="0.25">
      <c r="A35" s="8">
        <v>5</v>
      </c>
      <c r="B35" s="24" t="s">
        <v>75</v>
      </c>
      <c r="C35" s="24" t="s">
        <v>18</v>
      </c>
      <c r="D35" s="30" t="s">
        <v>130</v>
      </c>
      <c r="E35" s="24" t="s">
        <v>131</v>
      </c>
      <c r="F35" s="24">
        <v>2100</v>
      </c>
      <c r="G35" s="24">
        <v>1500</v>
      </c>
      <c r="H35" s="24" t="s">
        <v>11</v>
      </c>
      <c r="I35" s="24" t="s">
        <v>15</v>
      </c>
      <c r="J35" s="24">
        <v>1</v>
      </c>
      <c r="K35" s="19">
        <f t="shared" si="2"/>
        <v>1</v>
      </c>
      <c r="L35" s="27" t="s">
        <v>76</v>
      </c>
    </row>
    <row r="36" spans="1:12" s="5" customFormat="1" ht="60" x14ac:dyDescent="0.25">
      <c r="A36" s="8">
        <v>6</v>
      </c>
      <c r="B36" s="24" t="s">
        <v>86</v>
      </c>
      <c r="C36" s="35" t="s">
        <v>18</v>
      </c>
      <c r="D36" s="30" t="s">
        <v>132</v>
      </c>
      <c r="E36" s="35" t="s">
        <v>133</v>
      </c>
      <c r="F36" s="35">
        <v>2100</v>
      </c>
      <c r="G36" s="35">
        <v>900</v>
      </c>
      <c r="H36" s="35" t="s">
        <v>13</v>
      </c>
      <c r="I36" s="35" t="s">
        <v>119</v>
      </c>
      <c r="J36" s="24">
        <v>1</v>
      </c>
      <c r="K36" s="19">
        <f t="shared" si="2"/>
        <v>1</v>
      </c>
      <c r="L36" s="27" t="s">
        <v>134</v>
      </c>
    </row>
    <row r="37" spans="1:12" s="95" customFormat="1" ht="16.5" thickBot="1" x14ac:dyDescent="0.3">
      <c r="A37" s="185" t="s">
        <v>32</v>
      </c>
      <c r="B37" s="186"/>
      <c r="C37" s="186"/>
      <c r="D37" s="186"/>
      <c r="E37" s="186"/>
      <c r="F37" s="186"/>
      <c r="G37" s="186"/>
      <c r="H37" s="186"/>
      <c r="I37" s="187"/>
      <c r="J37" s="101"/>
      <c r="K37" s="103">
        <f>SUM(K31:K36)</f>
        <v>45</v>
      </c>
      <c r="L37" s="102"/>
    </row>
    <row r="38" spans="1:12" s="92" customFormat="1" ht="28.5" customHeight="1" thickBot="1" x14ac:dyDescent="0.3">
      <c r="A38" s="195" t="s">
        <v>135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7"/>
      <c r="L38" s="198"/>
    </row>
    <row r="39" spans="1:12" s="28" customFormat="1" ht="31.5" x14ac:dyDescent="0.25">
      <c r="A39" s="23">
        <v>1</v>
      </c>
      <c r="B39" s="24" t="s">
        <v>136</v>
      </c>
      <c r="C39" s="24" t="s">
        <v>137</v>
      </c>
      <c r="D39" s="20" t="s">
        <v>138</v>
      </c>
      <c r="E39" s="24" t="s">
        <v>199</v>
      </c>
      <c r="F39" s="24">
        <v>2260</v>
      </c>
      <c r="G39" s="24">
        <v>1910</v>
      </c>
      <c r="H39" s="24" t="s">
        <v>13</v>
      </c>
      <c r="I39" s="24" t="s">
        <v>15</v>
      </c>
      <c r="J39" s="24">
        <v>1</v>
      </c>
      <c r="K39" s="26">
        <f>J39</f>
        <v>1</v>
      </c>
      <c r="L39" s="31" t="s">
        <v>139</v>
      </c>
    </row>
    <row r="40" spans="1:12" s="28" customFormat="1" ht="31.5" x14ac:dyDescent="0.25">
      <c r="A40" s="23">
        <v>2</v>
      </c>
      <c r="B40" s="24" t="s">
        <v>140</v>
      </c>
      <c r="C40" s="24" t="s">
        <v>137</v>
      </c>
      <c r="D40" s="20" t="s">
        <v>138</v>
      </c>
      <c r="E40" s="24" t="s">
        <v>200</v>
      </c>
      <c r="F40" s="24">
        <v>2260</v>
      </c>
      <c r="G40" s="24">
        <v>1910</v>
      </c>
      <c r="H40" s="24" t="s">
        <v>11</v>
      </c>
      <c r="I40" s="24" t="s">
        <v>15</v>
      </c>
      <c r="J40" s="24">
        <v>2</v>
      </c>
      <c r="K40" s="26">
        <f>J40</f>
        <v>2</v>
      </c>
      <c r="L40" s="31" t="s">
        <v>139</v>
      </c>
    </row>
    <row r="41" spans="1:12" s="28" customFormat="1" ht="31.5" x14ac:dyDescent="0.25">
      <c r="A41" s="23">
        <v>3</v>
      </c>
      <c r="B41" s="24" t="s">
        <v>141</v>
      </c>
      <c r="C41" s="24" t="s">
        <v>137</v>
      </c>
      <c r="D41" s="20" t="s">
        <v>142</v>
      </c>
      <c r="E41" s="24" t="s">
        <v>143</v>
      </c>
      <c r="F41" s="24">
        <v>2460</v>
      </c>
      <c r="G41" s="24">
        <v>1910</v>
      </c>
      <c r="H41" s="24" t="s">
        <v>13</v>
      </c>
      <c r="I41" s="24" t="s">
        <v>15</v>
      </c>
      <c r="J41" s="24">
        <v>1</v>
      </c>
      <c r="K41" s="26">
        <f>J41</f>
        <v>1</v>
      </c>
      <c r="L41" s="31" t="s">
        <v>144</v>
      </c>
    </row>
    <row r="42" spans="1:12" s="28" customFormat="1" ht="31.5" x14ac:dyDescent="0.25">
      <c r="A42" s="23">
        <v>4</v>
      </c>
      <c r="B42" s="24" t="s">
        <v>145</v>
      </c>
      <c r="C42" s="24" t="s">
        <v>137</v>
      </c>
      <c r="D42" s="20" t="s">
        <v>142</v>
      </c>
      <c r="E42" s="24" t="s">
        <v>146</v>
      </c>
      <c r="F42" s="24">
        <v>2460</v>
      </c>
      <c r="G42" s="24">
        <v>1910</v>
      </c>
      <c r="H42" s="24" t="s">
        <v>11</v>
      </c>
      <c r="I42" s="24" t="s">
        <v>15</v>
      </c>
      <c r="J42" s="24">
        <v>1</v>
      </c>
      <c r="K42" s="26">
        <f>J42</f>
        <v>1</v>
      </c>
      <c r="L42" s="31" t="s">
        <v>144</v>
      </c>
    </row>
    <row r="43" spans="1:12" s="95" customFormat="1" ht="16.5" thickBot="1" x14ac:dyDescent="0.3">
      <c r="A43" s="185" t="s">
        <v>204</v>
      </c>
      <c r="B43" s="186"/>
      <c r="C43" s="186"/>
      <c r="D43" s="186"/>
      <c r="E43" s="186"/>
      <c r="F43" s="186"/>
      <c r="G43" s="186"/>
      <c r="H43" s="186"/>
      <c r="I43" s="187"/>
      <c r="J43" s="101"/>
      <c r="K43" s="103">
        <f>SUM(K39:K42)</f>
        <v>5</v>
      </c>
      <c r="L43" s="31"/>
    </row>
    <row r="44" spans="1:12" s="95" customFormat="1" ht="16.5" thickBot="1" x14ac:dyDescent="0.3">
      <c r="A44" s="199" t="s">
        <v>58</v>
      </c>
      <c r="B44" s="200"/>
      <c r="C44" s="200"/>
      <c r="D44" s="200"/>
      <c r="E44" s="200"/>
      <c r="F44" s="200"/>
      <c r="G44" s="200"/>
      <c r="H44" s="200"/>
      <c r="I44" s="200"/>
      <c r="J44" s="104"/>
      <c r="K44" s="105">
        <f>K16+K22+K29+K37+K43</f>
        <v>119</v>
      </c>
      <c r="L44" s="106"/>
    </row>
    <row r="46" spans="1:12" s="34" customFormat="1" x14ac:dyDescent="0.25">
      <c r="A46" s="184" t="s">
        <v>55</v>
      </c>
      <c r="B46" s="184"/>
      <c r="C46" s="184"/>
      <c r="D46" s="184"/>
      <c r="E46" s="184"/>
      <c r="F46" s="184"/>
      <c r="G46" s="184"/>
      <c r="H46" s="184"/>
      <c r="I46" s="184"/>
      <c r="J46" s="184"/>
      <c r="K46" s="33"/>
      <c r="L46" s="33"/>
    </row>
    <row r="47" spans="1:12" s="34" customFormat="1" x14ac:dyDescent="0.25">
      <c r="A47" s="184" t="s">
        <v>44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33"/>
    </row>
    <row r="48" spans="1:12" s="34" customFormat="1" x14ac:dyDescent="0.25">
      <c r="A48" s="184" t="s">
        <v>45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33"/>
    </row>
    <row r="49" spans="1:24" s="34" customFormat="1" ht="33" customHeight="1" x14ac:dyDescent="0.25">
      <c r="A49" s="201" t="s">
        <v>46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33"/>
    </row>
    <row r="50" spans="1:24" s="34" customFormat="1" x14ac:dyDescent="0.25">
      <c r="A50" s="184" t="s">
        <v>47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33"/>
    </row>
    <row r="51" spans="1:24" s="34" customFormat="1" ht="35.25" customHeight="1" x14ac:dyDescent="0.25">
      <c r="A51" s="201" t="s">
        <v>48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33"/>
    </row>
    <row r="52" spans="1:24" s="34" customFormat="1" x14ac:dyDescent="0.25">
      <c r="A52" s="184" t="s">
        <v>49</v>
      </c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33"/>
    </row>
    <row r="53" spans="1:24" s="34" customFormat="1" x14ac:dyDescent="0.25">
      <c r="A53" s="184" t="s">
        <v>50</v>
      </c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33"/>
    </row>
    <row r="54" spans="1:24" s="34" customFormat="1" x14ac:dyDescent="0.25">
      <c r="A54" s="184" t="s">
        <v>51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33"/>
    </row>
    <row r="55" spans="1:24" s="34" customFormat="1" x14ac:dyDescent="0.25">
      <c r="A55" s="184" t="s">
        <v>52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33"/>
    </row>
    <row r="56" spans="1:24" s="34" customFormat="1" x14ac:dyDescent="0.25">
      <c r="A56" s="184" t="s">
        <v>53</v>
      </c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33"/>
    </row>
    <row r="57" spans="1:24" x14ac:dyDescent="0.25">
      <c r="A57" s="184" t="s">
        <v>54</v>
      </c>
      <c r="B57" s="184"/>
      <c r="C57" s="184"/>
      <c r="D57" s="184"/>
      <c r="E57" s="184"/>
      <c r="F57" s="184"/>
      <c r="G57" s="184"/>
      <c r="H57" s="184"/>
      <c r="I57" s="184"/>
      <c r="J57" s="184"/>
      <c r="K57" s="184"/>
    </row>
    <row r="58" spans="1:24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41"/>
      <c r="K58" s="32"/>
    </row>
    <row r="59" spans="1:24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41"/>
      <c r="K59" s="32"/>
    </row>
    <row r="60" spans="1:24" s="108" customFormat="1" ht="24.75" customHeight="1" outlineLevel="1" x14ac:dyDescent="0.25">
      <c r="A60" s="107"/>
      <c r="B60" s="202" t="s">
        <v>28</v>
      </c>
      <c r="C60" s="202"/>
      <c r="E60" s="109"/>
      <c r="F60" s="110" t="s">
        <v>34</v>
      </c>
      <c r="G60" s="109"/>
      <c r="H60" s="109"/>
      <c r="I60" s="109"/>
      <c r="J60" s="111"/>
      <c r="K60" s="112"/>
      <c r="L60" s="112"/>
      <c r="M60" s="112"/>
    </row>
    <row r="61" spans="1:24" s="108" customFormat="1" ht="19.5" customHeight="1" outlineLevel="1" x14ac:dyDescent="0.25">
      <c r="A61" s="107"/>
      <c r="B61" s="89"/>
      <c r="C61" s="109"/>
      <c r="E61" s="107"/>
      <c r="F61" s="110"/>
      <c r="G61" s="107"/>
      <c r="H61" s="107"/>
      <c r="I61" s="107"/>
      <c r="J61" s="113"/>
      <c r="K61" s="112"/>
      <c r="L61" s="112"/>
      <c r="M61" s="112"/>
      <c r="X61" s="53"/>
    </row>
    <row r="62" spans="1:24" s="108" customFormat="1" ht="15.75" outlineLevel="1" x14ac:dyDescent="0.25">
      <c r="A62" s="107"/>
      <c r="B62" s="202" t="s">
        <v>29</v>
      </c>
      <c r="C62" s="202"/>
      <c r="E62" s="109"/>
      <c r="F62" s="114" t="s">
        <v>37</v>
      </c>
      <c r="G62" s="109"/>
      <c r="H62" s="109"/>
      <c r="I62" s="109"/>
      <c r="J62" s="111"/>
      <c r="K62" s="112"/>
      <c r="L62" s="112"/>
      <c r="M62" s="112"/>
      <c r="X62" s="53"/>
    </row>
    <row r="63" spans="1:24" s="108" customFormat="1" ht="18.75" customHeight="1" outlineLevel="1" x14ac:dyDescent="0.25">
      <c r="B63" s="115"/>
      <c r="F63" s="114"/>
      <c r="J63" s="116"/>
      <c r="K63" s="109"/>
      <c r="L63" s="109"/>
    </row>
    <row r="64" spans="1:24" s="108" customFormat="1" ht="15.75" outlineLevel="1" x14ac:dyDescent="0.25">
      <c r="A64" s="107"/>
      <c r="B64" s="202" t="s">
        <v>147</v>
      </c>
      <c r="C64" s="202"/>
      <c r="F64" s="110" t="s">
        <v>148</v>
      </c>
      <c r="G64" s="109"/>
      <c r="H64" s="109"/>
      <c r="I64" s="109"/>
      <c r="J64" s="111"/>
      <c r="K64" s="112"/>
      <c r="L64" s="112"/>
      <c r="M64" s="112"/>
      <c r="X64" s="53"/>
    </row>
    <row r="65" spans="10:24" s="3" customFormat="1" x14ac:dyDescent="0.25">
      <c r="J65" s="40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</sheetData>
  <mergeCells count="41">
    <mergeCell ref="A57:K57"/>
    <mergeCell ref="B60:C60"/>
    <mergeCell ref="B62:C62"/>
    <mergeCell ref="B64:C64"/>
    <mergeCell ref="A51:K51"/>
    <mergeCell ref="A52:K52"/>
    <mergeCell ref="A53:K53"/>
    <mergeCell ref="A54:K54"/>
    <mergeCell ref="A56:K56"/>
    <mergeCell ref="A16:I16"/>
    <mergeCell ref="A55:K55"/>
    <mergeCell ref="A22:I22"/>
    <mergeCell ref="A23:L23"/>
    <mergeCell ref="A24:L24"/>
    <mergeCell ref="A37:I37"/>
    <mergeCell ref="A38:L38"/>
    <mergeCell ref="A43:I43"/>
    <mergeCell ref="A47:K47"/>
    <mergeCell ref="A44:I44"/>
    <mergeCell ref="A46:J46"/>
    <mergeCell ref="A48:K48"/>
    <mergeCell ref="A49:K49"/>
    <mergeCell ref="A29:I29"/>
    <mergeCell ref="A30:L30"/>
    <mergeCell ref="A50:K50"/>
    <mergeCell ref="A18:L18"/>
    <mergeCell ref="A8:J8"/>
    <mergeCell ref="A11:A12"/>
    <mergeCell ref="B11:B12"/>
    <mergeCell ref="C11:C12"/>
    <mergeCell ref="D11:D12"/>
    <mergeCell ref="E11:E12"/>
    <mergeCell ref="F11:G11"/>
    <mergeCell ref="H11:H12"/>
    <mergeCell ref="I11:I12"/>
    <mergeCell ref="A13:L13"/>
    <mergeCell ref="A17:L17"/>
    <mergeCell ref="J11:J12"/>
    <mergeCell ref="K11:K12"/>
    <mergeCell ref="L11:L12"/>
    <mergeCell ref="A14:L14"/>
  </mergeCells>
  <pageMargins left="0.70866141732283472" right="0.70866141732283472" top="0.35433070866141736" bottom="0.35433070866141736" header="0.31496062992125984" footer="0.31496062992125984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8"/>
  <sheetViews>
    <sheetView topLeftCell="A16" workbookViewId="0">
      <selection activeCell="H32" sqref="H32"/>
    </sheetView>
  </sheetViews>
  <sheetFormatPr defaultRowHeight="15" x14ac:dyDescent="0.25"/>
  <cols>
    <col min="2" max="2" width="13.7109375" customWidth="1"/>
    <col min="3" max="3" width="23.7109375" customWidth="1"/>
    <col min="4" max="4" width="23.85546875" customWidth="1"/>
    <col min="5" max="5" width="19.5703125" customWidth="1"/>
  </cols>
  <sheetData>
    <row r="2" spans="1:15" ht="15.75" thickBot="1" x14ac:dyDescent="0.3"/>
    <row r="3" spans="1:15" x14ac:dyDescent="0.25">
      <c r="A3" s="206" t="s">
        <v>14</v>
      </c>
      <c r="B3" s="208" t="s">
        <v>149</v>
      </c>
      <c r="C3" s="208" t="s">
        <v>150</v>
      </c>
      <c r="D3" s="206" t="s">
        <v>7</v>
      </c>
      <c r="E3" s="206" t="s">
        <v>1</v>
      </c>
      <c r="F3" s="206" t="s">
        <v>2</v>
      </c>
      <c r="G3" s="206"/>
      <c r="H3" s="203" t="s">
        <v>151</v>
      </c>
      <c r="I3" s="204"/>
      <c r="J3" s="204"/>
      <c r="K3" s="204"/>
      <c r="L3" s="205"/>
      <c r="M3" s="206" t="s">
        <v>152</v>
      </c>
      <c r="N3" s="133"/>
      <c r="O3" s="133"/>
    </row>
    <row r="4" spans="1:15" ht="30" x14ac:dyDescent="0.25">
      <c r="A4" s="207"/>
      <c r="B4" s="209"/>
      <c r="C4" s="209"/>
      <c r="D4" s="207"/>
      <c r="E4" s="207"/>
      <c r="F4" s="134" t="s">
        <v>9</v>
      </c>
      <c r="G4" s="134" t="s">
        <v>10</v>
      </c>
      <c r="H4" s="135" t="s">
        <v>12</v>
      </c>
      <c r="I4" s="134" t="s">
        <v>119</v>
      </c>
      <c r="J4" s="134" t="s">
        <v>153</v>
      </c>
      <c r="K4" s="134" t="s">
        <v>154</v>
      </c>
      <c r="L4" s="134" t="s">
        <v>155</v>
      </c>
      <c r="M4" s="207"/>
      <c r="N4" s="133"/>
      <c r="O4" s="133"/>
    </row>
    <row r="5" spans="1:15" x14ac:dyDescent="0.25">
      <c r="A5" s="99"/>
      <c r="B5" s="99"/>
      <c r="C5" s="99"/>
      <c r="D5" s="99"/>
      <c r="E5" s="99"/>
      <c r="F5" s="99"/>
      <c r="G5" s="99"/>
      <c r="H5" s="136"/>
      <c r="I5" s="99"/>
      <c r="J5" s="99"/>
      <c r="K5" s="99"/>
      <c r="L5" s="99"/>
      <c r="M5" s="99"/>
      <c r="N5" s="133"/>
      <c r="O5" s="133"/>
    </row>
    <row r="6" spans="1:15" ht="45" x14ac:dyDescent="0.25">
      <c r="A6" s="7" t="s">
        <v>156</v>
      </c>
      <c r="B6" s="137" t="s">
        <v>157</v>
      </c>
      <c r="C6" s="137" t="s">
        <v>158</v>
      </c>
      <c r="D6" s="20" t="s">
        <v>159</v>
      </c>
      <c r="E6" s="38" t="s">
        <v>160</v>
      </c>
      <c r="F6" s="138">
        <v>2100</v>
      </c>
      <c r="G6" s="138">
        <v>800</v>
      </c>
      <c r="H6" s="38"/>
      <c r="I6" s="38">
        <v>8</v>
      </c>
      <c r="J6" s="38">
        <f>9*4</f>
        <v>36</v>
      </c>
      <c r="K6" s="38">
        <f>9*15</f>
        <v>135</v>
      </c>
      <c r="L6" s="38"/>
      <c r="M6" s="38">
        <f t="shared" ref="M6:M21" si="0">SUM(H6:L6)</f>
        <v>179</v>
      </c>
      <c r="N6" s="133"/>
      <c r="O6" s="133"/>
    </row>
    <row r="7" spans="1:15" ht="45" x14ac:dyDescent="0.25">
      <c r="A7" s="7" t="s">
        <v>161</v>
      </c>
      <c r="B7" s="137" t="s">
        <v>157</v>
      </c>
      <c r="C7" s="137" t="s">
        <v>158</v>
      </c>
      <c r="D7" s="20" t="s">
        <v>159</v>
      </c>
      <c r="E7" s="38" t="s">
        <v>162</v>
      </c>
      <c r="F7" s="138">
        <v>2100</v>
      </c>
      <c r="G7" s="138">
        <v>800</v>
      </c>
      <c r="H7" s="38"/>
      <c r="I7" s="139">
        <v>5</v>
      </c>
      <c r="J7" s="38">
        <f>5*4</f>
        <v>20</v>
      </c>
      <c r="K7" s="139">
        <f>15*5</f>
        <v>75</v>
      </c>
      <c r="L7" s="139"/>
      <c r="M7" s="38">
        <f t="shared" si="0"/>
        <v>100</v>
      </c>
      <c r="N7" s="133"/>
      <c r="O7" s="133"/>
    </row>
    <row r="8" spans="1:15" ht="45" x14ac:dyDescent="0.25">
      <c r="A8" s="7" t="s">
        <v>163</v>
      </c>
      <c r="B8" s="139" t="s">
        <v>157</v>
      </c>
      <c r="C8" s="38" t="s">
        <v>158</v>
      </c>
      <c r="D8" s="20" t="s">
        <v>164</v>
      </c>
      <c r="E8" s="140" t="s">
        <v>165</v>
      </c>
      <c r="F8" s="141">
        <v>2100</v>
      </c>
      <c r="G8" s="141">
        <v>900</v>
      </c>
      <c r="H8" s="38"/>
      <c r="I8" s="139">
        <v>7</v>
      </c>
      <c r="J8" s="38">
        <v>40</v>
      </c>
      <c r="K8" s="139">
        <v>150</v>
      </c>
      <c r="L8" s="139"/>
      <c r="M8" s="38">
        <f t="shared" si="0"/>
        <v>197</v>
      </c>
      <c r="N8" s="133"/>
      <c r="O8" s="133"/>
    </row>
    <row r="9" spans="1:15" ht="45" x14ac:dyDescent="0.25">
      <c r="A9" s="7" t="s">
        <v>166</v>
      </c>
      <c r="B9" s="139" t="s">
        <v>157</v>
      </c>
      <c r="C9" s="38" t="s">
        <v>158</v>
      </c>
      <c r="D9" s="20" t="s">
        <v>164</v>
      </c>
      <c r="E9" s="140" t="s">
        <v>167</v>
      </c>
      <c r="F9" s="141">
        <v>2100</v>
      </c>
      <c r="G9" s="141">
        <v>900</v>
      </c>
      <c r="H9" s="38"/>
      <c r="I9" s="139">
        <v>4</v>
      </c>
      <c r="J9" s="38">
        <v>20</v>
      </c>
      <c r="K9" s="139">
        <v>75</v>
      </c>
      <c r="L9" s="139"/>
      <c r="M9" s="38">
        <f t="shared" si="0"/>
        <v>99</v>
      </c>
      <c r="N9" s="133"/>
      <c r="O9" s="133"/>
    </row>
    <row r="10" spans="1:15" ht="45" x14ac:dyDescent="0.25">
      <c r="A10" s="7" t="s">
        <v>105</v>
      </c>
      <c r="B10" s="139" t="s">
        <v>168</v>
      </c>
      <c r="C10" s="38" t="s">
        <v>169</v>
      </c>
      <c r="D10" s="20" t="s">
        <v>170</v>
      </c>
      <c r="E10" s="140" t="s">
        <v>107</v>
      </c>
      <c r="F10" s="141">
        <v>2100</v>
      </c>
      <c r="G10" s="141">
        <v>1100</v>
      </c>
      <c r="H10" s="38"/>
      <c r="I10" s="139">
        <v>7</v>
      </c>
      <c r="J10" s="38">
        <f>8*4</f>
        <v>32</v>
      </c>
      <c r="K10" s="139">
        <v>120</v>
      </c>
      <c r="L10" s="139"/>
      <c r="M10" s="38">
        <f t="shared" si="0"/>
        <v>159</v>
      </c>
      <c r="N10" s="133"/>
      <c r="O10" s="133"/>
    </row>
    <row r="11" spans="1:15" ht="30" x14ac:dyDescent="0.25">
      <c r="A11" s="7" t="s">
        <v>171</v>
      </c>
      <c r="B11" s="139" t="s">
        <v>172</v>
      </c>
      <c r="C11" s="38" t="s">
        <v>173</v>
      </c>
      <c r="D11" s="20" t="s">
        <v>174</v>
      </c>
      <c r="E11" s="140" t="s">
        <v>175</v>
      </c>
      <c r="F11" s="141">
        <v>2100</v>
      </c>
      <c r="G11" s="141">
        <v>1100</v>
      </c>
      <c r="H11" s="38"/>
      <c r="I11" s="139">
        <v>3</v>
      </c>
      <c r="J11" s="38">
        <f>4*4</f>
        <v>16</v>
      </c>
      <c r="K11" s="139">
        <v>60</v>
      </c>
      <c r="L11" s="139">
        <v>1</v>
      </c>
      <c r="M11" s="38">
        <f t="shared" si="0"/>
        <v>80</v>
      </c>
      <c r="N11" s="133"/>
      <c r="O11" s="133"/>
    </row>
    <row r="12" spans="1:15" ht="45" x14ac:dyDescent="0.25">
      <c r="A12" s="7" t="s">
        <v>116</v>
      </c>
      <c r="B12" s="139" t="s">
        <v>172</v>
      </c>
      <c r="C12" s="38" t="s">
        <v>173</v>
      </c>
      <c r="D12" s="20" t="s">
        <v>117</v>
      </c>
      <c r="E12" s="140" t="s">
        <v>176</v>
      </c>
      <c r="F12" s="141">
        <v>2100</v>
      </c>
      <c r="G12" s="141">
        <v>900</v>
      </c>
      <c r="H12" s="38"/>
      <c r="I12" s="139">
        <v>1</v>
      </c>
      <c r="J12" s="38"/>
      <c r="K12" s="139"/>
      <c r="L12" s="139"/>
      <c r="M12" s="38">
        <f t="shared" si="0"/>
        <v>1</v>
      </c>
      <c r="N12" s="133"/>
      <c r="O12" s="133"/>
    </row>
    <row r="13" spans="1:15" ht="30" x14ac:dyDescent="0.25">
      <c r="A13" s="7" t="s">
        <v>83</v>
      </c>
      <c r="B13" s="139" t="s">
        <v>168</v>
      </c>
      <c r="C13" s="38" t="s">
        <v>169</v>
      </c>
      <c r="D13" s="20" t="s">
        <v>110</v>
      </c>
      <c r="E13" s="140" t="s">
        <v>111</v>
      </c>
      <c r="F13" s="141">
        <v>2100</v>
      </c>
      <c r="G13" s="141">
        <v>1500</v>
      </c>
      <c r="H13" s="38"/>
      <c r="I13" s="139">
        <v>1</v>
      </c>
      <c r="J13" s="139">
        <v>4</v>
      </c>
      <c r="K13" s="139">
        <v>15</v>
      </c>
      <c r="L13" s="139"/>
      <c r="M13" s="38">
        <f t="shared" si="0"/>
        <v>20</v>
      </c>
      <c r="N13" s="133"/>
      <c r="O13" s="133"/>
    </row>
    <row r="14" spans="1:15" ht="60" x14ac:dyDescent="0.25">
      <c r="A14" s="7" t="s">
        <v>91</v>
      </c>
      <c r="B14" s="139" t="s">
        <v>168</v>
      </c>
      <c r="C14" s="38" t="s">
        <v>169</v>
      </c>
      <c r="D14" s="20" t="s">
        <v>177</v>
      </c>
      <c r="E14" s="140" t="s">
        <v>93</v>
      </c>
      <c r="F14" s="141">
        <v>2100</v>
      </c>
      <c r="G14" s="141">
        <v>1100</v>
      </c>
      <c r="H14" s="38">
        <v>4</v>
      </c>
      <c r="I14" s="139"/>
      <c r="J14" s="139"/>
      <c r="K14" s="139"/>
      <c r="L14" s="139"/>
      <c r="M14" s="38">
        <f t="shared" si="0"/>
        <v>4</v>
      </c>
      <c r="N14" s="133"/>
      <c r="O14" s="133"/>
    </row>
    <row r="15" spans="1:15" ht="60" x14ac:dyDescent="0.25">
      <c r="A15" s="7" t="s">
        <v>95</v>
      </c>
      <c r="B15" s="139" t="s">
        <v>168</v>
      </c>
      <c r="C15" s="38" t="s">
        <v>169</v>
      </c>
      <c r="D15" s="20" t="s">
        <v>177</v>
      </c>
      <c r="E15" s="140" t="s">
        <v>178</v>
      </c>
      <c r="F15" s="141">
        <v>2100</v>
      </c>
      <c r="G15" s="141">
        <v>1100</v>
      </c>
      <c r="H15" s="38">
        <v>1</v>
      </c>
      <c r="I15" s="139"/>
      <c r="J15" s="139"/>
      <c r="K15" s="139"/>
      <c r="L15" s="139"/>
      <c r="M15" s="38">
        <f t="shared" si="0"/>
        <v>1</v>
      </c>
      <c r="N15" s="133"/>
      <c r="O15" s="133"/>
    </row>
    <row r="16" spans="1:15" ht="60" x14ac:dyDescent="0.25">
      <c r="A16" s="7" t="s">
        <v>99</v>
      </c>
      <c r="B16" s="139" t="s">
        <v>168</v>
      </c>
      <c r="C16" s="38" t="s">
        <v>169</v>
      </c>
      <c r="D16" s="20" t="s">
        <v>177</v>
      </c>
      <c r="E16" s="140" t="s">
        <v>93</v>
      </c>
      <c r="F16" s="141">
        <v>2100</v>
      </c>
      <c r="G16" s="141">
        <v>1100</v>
      </c>
      <c r="H16" s="38">
        <v>1</v>
      </c>
      <c r="I16" s="139"/>
      <c r="J16" s="139"/>
      <c r="K16" s="139"/>
      <c r="L16" s="139"/>
      <c r="M16" s="38">
        <f t="shared" si="0"/>
        <v>1</v>
      </c>
      <c r="N16" s="133"/>
      <c r="O16" s="133"/>
    </row>
    <row r="17" spans="1:15" ht="30" x14ac:dyDescent="0.25">
      <c r="A17" s="7" t="s">
        <v>84</v>
      </c>
      <c r="B17" s="139" t="s">
        <v>168</v>
      </c>
      <c r="C17" s="38" t="s">
        <v>169</v>
      </c>
      <c r="D17" s="20" t="s">
        <v>113</v>
      </c>
      <c r="E17" s="140" t="s">
        <v>179</v>
      </c>
      <c r="F17" s="141">
        <v>2260</v>
      </c>
      <c r="G17" s="141">
        <v>1910</v>
      </c>
      <c r="H17" s="38"/>
      <c r="I17" s="139">
        <v>1</v>
      </c>
      <c r="J17" s="139">
        <v>4</v>
      </c>
      <c r="K17" s="139">
        <v>15</v>
      </c>
      <c r="L17" s="139"/>
      <c r="M17" s="38">
        <f t="shared" si="0"/>
        <v>20</v>
      </c>
      <c r="N17" s="133"/>
      <c r="O17" s="133"/>
    </row>
    <row r="18" spans="1:15" ht="30" x14ac:dyDescent="0.25">
      <c r="A18" s="7" t="s">
        <v>120</v>
      </c>
      <c r="B18" s="139" t="s">
        <v>168</v>
      </c>
      <c r="C18" s="38" t="s">
        <v>169</v>
      </c>
      <c r="D18" s="20" t="s">
        <v>180</v>
      </c>
      <c r="E18" s="140" t="s">
        <v>122</v>
      </c>
      <c r="F18" s="141">
        <v>2100</v>
      </c>
      <c r="G18" s="141">
        <v>900</v>
      </c>
      <c r="H18" s="38"/>
      <c r="I18" s="139">
        <v>1</v>
      </c>
      <c r="J18" s="139"/>
      <c r="K18" s="139"/>
      <c r="L18" s="139"/>
      <c r="M18" s="38">
        <f t="shared" si="0"/>
        <v>1</v>
      </c>
      <c r="N18" s="133"/>
      <c r="O18" s="133"/>
    </row>
    <row r="19" spans="1:15" ht="45" x14ac:dyDescent="0.25">
      <c r="A19" s="7" t="s">
        <v>123</v>
      </c>
      <c r="B19" s="139" t="s">
        <v>168</v>
      </c>
      <c r="C19" s="38" t="s">
        <v>169</v>
      </c>
      <c r="D19" s="20" t="s">
        <v>124</v>
      </c>
      <c r="E19" s="140" t="s">
        <v>181</v>
      </c>
      <c r="F19" s="141">
        <v>2100</v>
      </c>
      <c r="G19" s="141">
        <v>900</v>
      </c>
      <c r="H19" s="38"/>
      <c r="I19" s="139">
        <v>1</v>
      </c>
      <c r="J19" s="139"/>
      <c r="K19" s="139"/>
      <c r="L19" s="139"/>
      <c r="M19" s="38">
        <f t="shared" si="0"/>
        <v>1</v>
      </c>
      <c r="N19" s="133"/>
      <c r="O19" s="133"/>
    </row>
    <row r="20" spans="1:15" ht="30" x14ac:dyDescent="0.25">
      <c r="A20" s="7" t="s">
        <v>141</v>
      </c>
      <c r="B20" s="139" t="s">
        <v>182</v>
      </c>
      <c r="C20" s="38" t="s">
        <v>183</v>
      </c>
      <c r="D20" s="20" t="s">
        <v>184</v>
      </c>
      <c r="E20" s="142" t="s">
        <v>185</v>
      </c>
      <c r="F20" s="141">
        <v>2460</v>
      </c>
      <c r="G20" s="141">
        <v>1910</v>
      </c>
      <c r="H20" s="38"/>
      <c r="I20" s="139">
        <v>1</v>
      </c>
      <c r="J20" s="139"/>
      <c r="K20" s="139"/>
      <c r="L20" s="139"/>
      <c r="M20" s="38">
        <f t="shared" si="0"/>
        <v>1</v>
      </c>
      <c r="N20" s="133"/>
      <c r="O20" s="133"/>
    </row>
    <row r="21" spans="1:15" ht="30" x14ac:dyDescent="0.25">
      <c r="A21" s="7" t="s">
        <v>145</v>
      </c>
      <c r="B21" s="139" t="s">
        <v>182</v>
      </c>
      <c r="C21" s="38" t="s">
        <v>183</v>
      </c>
      <c r="D21" s="20" t="s">
        <v>184</v>
      </c>
      <c r="E21" s="142" t="s">
        <v>186</v>
      </c>
      <c r="F21" s="141">
        <v>2460</v>
      </c>
      <c r="G21" s="141">
        <v>1910</v>
      </c>
      <c r="H21" s="38"/>
      <c r="I21" s="139">
        <v>1</v>
      </c>
      <c r="J21" s="139"/>
      <c r="K21" s="139"/>
      <c r="L21" s="139"/>
      <c r="M21" s="38">
        <f t="shared" si="0"/>
        <v>1</v>
      </c>
      <c r="N21" s="133"/>
      <c r="O21" s="133"/>
    </row>
    <row r="22" spans="1:15" ht="30" x14ac:dyDescent="0.25">
      <c r="A22" s="7" t="s">
        <v>136</v>
      </c>
      <c r="B22" s="139" t="s">
        <v>187</v>
      </c>
      <c r="C22" s="38" t="s">
        <v>188</v>
      </c>
      <c r="D22" s="20" t="s">
        <v>138</v>
      </c>
      <c r="E22" s="142" t="s">
        <v>189</v>
      </c>
      <c r="F22" s="141">
        <v>2260</v>
      </c>
      <c r="G22" s="141">
        <v>1910</v>
      </c>
      <c r="H22" s="38"/>
      <c r="I22" s="139">
        <v>1</v>
      </c>
      <c r="J22" s="139"/>
      <c r="K22" s="139"/>
      <c r="L22" s="139"/>
      <c r="M22" s="38">
        <f t="shared" ref="M22:M28" si="1">SUM(H22:L22)</f>
        <v>1</v>
      </c>
      <c r="N22" s="133"/>
      <c r="O22" s="133"/>
    </row>
    <row r="23" spans="1:15" ht="30" x14ac:dyDescent="0.25">
      <c r="A23" s="7" t="s">
        <v>79</v>
      </c>
      <c r="B23" s="139" t="s">
        <v>172</v>
      </c>
      <c r="C23" s="38" t="s">
        <v>173</v>
      </c>
      <c r="D23" s="20" t="s">
        <v>190</v>
      </c>
      <c r="E23" s="142" t="s">
        <v>191</v>
      </c>
      <c r="F23" s="141">
        <v>2100</v>
      </c>
      <c r="G23" s="141">
        <v>1100</v>
      </c>
      <c r="H23" s="38"/>
      <c r="I23" s="139"/>
      <c r="J23" s="139">
        <v>4</v>
      </c>
      <c r="K23" s="139">
        <v>15</v>
      </c>
      <c r="L23" s="139">
        <v>1</v>
      </c>
      <c r="M23" s="38">
        <f t="shared" si="1"/>
        <v>20</v>
      </c>
      <c r="N23" s="133"/>
      <c r="O23" s="133"/>
    </row>
    <row r="24" spans="1:15" ht="30" x14ac:dyDescent="0.25">
      <c r="A24" s="7" t="s">
        <v>80</v>
      </c>
      <c r="B24" s="139" t="s">
        <v>172</v>
      </c>
      <c r="C24" s="38" t="s">
        <v>173</v>
      </c>
      <c r="D24" s="20" t="s">
        <v>190</v>
      </c>
      <c r="E24" s="142" t="s">
        <v>192</v>
      </c>
      <c r="F24" s="141">
        <v>2100</v>
      </c>
      <c r="G24" s="141">
        <v>1100</v>
      </c>
      <c r="H24" s="38"/>
      <c r="I24" s="139"/>
      <c r="J24" s="139">
        <v>4</v>
      </c>
      <c r="K24" s="139">
        <v>15</v>
      </c>
      <c r="L24" s="139">
        <v>1</v>
      </c>
      <c r="M24" s="38">
        <f t="shared" si="1"/>
        <v>20</v>
      </c>
      <c r="N24" s="133"/>
      <c r="O24" s="133"/>
    </row>
    <row r="25" spans="1:15" ht="75" x14ac:dyDescent="0.25">
      <c r="A25" s="7" t="s">
        <v>75</v>
      </c>
      <c r="B25" s="139" t="s">
        <v>172</v>
      </c>
      <c r="C25" s="38" t="s">
        <v>173</v>
      </c>
      <c r="D25" s="20" t="s">
        <v>193</v>
      </c>
      <c r="E25" s="142" t="s">
        <v>194</v>
      </c>
      <c r="F25" s="141">
        <v>2100</v>
      </c>
      <c r="G25" s="141">
        <v>1100</v>
      </c>
      <c r="H25" s="38">
        <v>2</v>
      </c>
      <c r="I25" s="139">
        <v>1</v>
      </c>
      <c r="J25" s="139"/>
      <c r="K25" s="139"/>
      <c r="L25" s="139"/>
      <c r="M25" s="38">
        <f t="shared" si="1"/>
        <v>3</v>
      </c>
      <c r="N25" s="133"/>
      <c r="O25" s="133"/>
    </row>
    <row r="26" spans="1:15" ht="30" x14ac:dyDescent="0.25">
      <c r="A26" s="7" t="s">
        <v>101</v>
      </c>
      <c r="B26" s="139" t="s">
        <v>172</v>
      </c>
      <c r="C26" s="38" t="s">
        <v>173</v>
      </c>
      <c r="D26" s="20" t="s">
        <v>195</v>
      </c>
      <c r="E26" s="142" t="s">
        <v>196</v>
      </c>
      <c r="F26" s="141">
        <v>1750</v>
      </c>
      <c r="G26" s="141">
        <v>900</v>
      </c>
      <c r="H26" s="38"/>
      <c r="I26" s="139"/>
      <c r="J26" s="139"/>
      <c r="K26" s="139"/>
      <c r="L26" s="139">
        <v>1</v>
      </c>
      <c r="M26" s="38">
        <f t="shared" si="1"/>
        <v>1</v>
      </c>
      <c r="N26" s="133"/>
      <c r="O26" s="133"/>
    </row>
    <row r="27" spans="1:15" ht="30" x14ac:dyDescent="0.25">
      <c r="A27" s="7" t="s">
        <v>140</v>
      </c>
      <c r="B27" s="139" t="s">
        <v>187</v>
      </c>
      <c r="C27" s="38" t="s">
        <v>188</v>
      </c>
      <c r="D27" s="20" t="s">
        <v>197</v>
      </c>
      <c r="E27" s="142" t="s">
        <v>189</v>
      </c>
      <c r="F27" s="141">
        <v>2260</v>
      </c>
      <c r="G27" s="141">
        <v>1910</v>
      </c>
      <c r="H27" s="38"/>
      <c r="I27" s="139">
        <v>2</v>
      </c>
      <c r="J27" s="139"/>
      <c r="K27" s="139"/>
      <c r="L27" s="139"/>
      <c r="M27" s="38">
        <f t="shared" si="1"/>
        <v>2</v>
      </c>
      <c r="N27" s="133"/>
      <c r="O27" s="133"/>
    </row>
    <row r="28" spans="1:15" ht="30" x14ac:dyDescent="0.25">
      <c r="A28" s="7" t="s">
        <v>86</v>
      </c>
      <c r="B28" s="139" t="s">
        <v>172</v>
      </c>
      <c r="C28" s="38" t="s">
        <v>173</v>
      </c>
      <c r="D28" s="20" t="s">
        <v>198</v>
      </c>
      <c r="E28" s="142" t="s">
        <v>133</v>
      </c>
      <c r="F28" s="141">
        <v>2260</v>
      </c>
      <c r="G28" s="141">
        <v>1500</v>
      </c>
      <c r="H28" s="38"/>
      <c r="I28" s="139">
        <v>1</v>
      </c>
      <c r="J28" s="139"/>
      <c r="K28" s="139"/>
      <c r="L28" s="139"/>
      <c r="M28" s="38">
        <f t="shared" si="1"/>
        <v>1</v>
      </c>
      <c r="N28" s="133"/>
      <c r="O28" s="133"/>
    </row>
  </sheetData>
  <mergeCells count="8">
    <mergeCell ref="H3:L3"/>
    <mergeCell ref="M3:M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Q32" sqref="Q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17.09-Бланк КП- 21 мет двери</vt:lpstr>
      <vt:lpstr>17.09_Бланк КП- 21 двери ал.</vt:lpstr>
      <vt:lpstr>17.09.24_21 кор разделам</vt:lpstr>
      <vt:lpstr>двери по этажам</vt:lpstr>
      <vt:lpstr>Лист3</vt:lpstr>
      <vt:lpstr>'17.09.24_21 кор разделам'!Область_печати</vt:lpstr>
      <vt:lpstr>'17.09_Бланк КП- 21 двери ал.'!Область_печати</vt:lpstr>
      <vt:lpstr>'17.09-Бланк КП- 21 мет двери'!Область_печати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2024-11-06T09:23:39Z</dcterms:modified>
</cp:coreProperties>
</file>